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9e6fcb3d7ad02c3/Área de Trabalho/"/>
    </mc:Choice>
  </mc:AlternateContent>
  <xr:revisionPtr revIDLastSave="10" documentId="8_{292D2590-A597-4601-8E28-9B6E0ADFD9E8}" xr6:coauthVersionLast="47" xr6:coauthVersionMax="47" xr10:uidLastSave="{B6E81B77-ED9F-4E21-8CEA-C096D33610A9}"/>
  <bookViews>
    <workbookView xWindow="-110" yWindow="-110" windowWidth="19420" windowHeight="10300" xr2:uid="{CD5B8C99-57A1-4DE0-B784-E04A41819A2F}"/>
  </bookViews>
  <sheets>
    <sheet name="TF 17_26 N Mundo em Movimento" sheetId="6" r:id="rId1"/>
    <sheet name="Memória de cálculo" sheetId="8" r:id="rId2"/>
    <sheet name="Planilha pessoal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8" l="1"/>
  <c r="F14" i="8"/>
  <c r="F13" i="8"/>
  <c r="F16" i="8" s="1"/>
  <c r="B20" i="8" s="1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T9" i="8"/>
  <c r="V9" i="8" s="1"/>
  <c r="S9" i="8"/>
  <c r="U9" i="8" s="1"/>
  <c r="T8" i="8"/>
  <c r="V8" i="8" s="1"/>
  <c r="S8" i="8"/>
  <c r="U8" i="8" s="1"/>
  <c r="W8" i="8" s="1"/>
  <c r="T7" i="8"/>
  <c r="V7" i="8" s="1"/>
  <c r="S7" i="8"/>
  <c r="U7" i="8" s="1"/>
  <c r="W7" i="8" s="1"/>
  <c r="T6" i="8"/>
  <c r="V6" i="8" s="1"/>
  <c r="S6" i="8"/>
  <c r="U6" i="8" s="1"/>
  <c r="T5" i="8"/>
  <c r="S5" i="8"/>
  <c r="P29" i="7"/>
  <c r="O29" i="7"/>
  <c r="N29" i="7"/>
  <c r="M29" i="7"/>
  <c r="L29" i="7"/>
  <c r="K29" i="7"/>
  <c r="J29" i="7"/>
  <c r="I29" i="7"/>
  <c r="H29" i="7"/>
  <c r="G29" i="7"/>
  <c r="F29" i="7"/>
  <c r="E29" i="7"/>
  <c r="Q28" i="7"/>
  <c r="Q27" i="7"/>
  <c r="Q26" i="7"/>
  <c r="Q25" i="7"/>
  <c r="Q24" i="7"/>
  <c r="Q23" i="7"/>
  <c r="P21" i="7"/>
  <c r="O21" i="7"/>
  <c r="N21" i="7"/>
  <c r="M21" i="7"/>
  <c r="L21" i="7"/>
  <c r="K21" i="7"/>
  <c r="J21" i="7"/>
  <c r="I21" i="7"/>
  <c r="H21" i="7"/>
  <c r="G21" i="7"/>
  <c r="F21" i="7"/>
  <c r="E21" i="7"/>
  <c r="Q20" i="7"/>
  <c r="Q19" i="7"/>
  <c r="Q18" i="7"/>
  <c r="Q17" i="7"/>
  <c r="Q16" i="7"/>
  <c r="Q15" i="7"/>
  <c r="Q14" i="7"/>
  <c r="Q21" i="7" s="1"/>
  <c r="P11" i="7"/>
  <c r="O11" i="7"/>
  <c r="O12" i="7" s="1"/>
  <c r="N11" i="7"/>
  <c r="N12" i="7" s="1"/>
  <c r="M11" i="7"/>
  <c r="M12" i="7" s="1"/>
  <c r="L11" i="7"/>
  <c r="L12" i="7" s="1"/>
  <c r="K11" i="7"/>
  <c r="K12" i="7" s="1"/>
  <c r="J11" i="7"/>
  <c r="J12" i="7" s="1"/>
  <c r="I11" i="7"/>
  <c r="I12" i="7" s="1"/>
  <c r="H11" i="7"/>
  <c r="H12" i="7" s="1"/>
  <c r="G11" i="7"/>
  <c r="G12" i="7" s="1"/>
  <c r="F11" i="7"/>
  <c r="F12" i="7" s="1"/>
  <c r="E11" i="7"/>
  <c r="Q11" i="7" s="1"/>
  <c r="P10" i="7"/>
  <c r="E10" i="7"/>
  <c r="Q9" i="7"/>
  <c r="P9" i="7"/>
  <c r="P12" i="7" s="1"/>
  <c r="O9" i="7"/>
  <c r="N9" i="7"/>
  <c r="M9" i="7"/>
  <c r="L9" i="7"/>
  <c r="K9" i="7"/>
  <c r="J9" i="7"/>
  <c r="I9" i="7"/>
  <c r="H9" i="7"/>
  <c r="G9" i="7"/>
  <c r="F9" i="7"/>
  <c r="E9" i="7"/>
  <c r="Q8" i="7"/>
  <c r="Q7" i="7"/>
  <c r="Q6" i="7"/>
  <c r="Q5" i="7"/>
  <c r="Q4" i="7"/>
  <c r="E5" i="6"/>
  <c r="E6" i="6"/>
  <c r="E7" i="6"/>
  <c r="E8" i="6"/>
  <c r="E9" i="6"/>
  <c r="E10" i="6"/>
  <c r="E11" i="6"/>
  <c r="E12" i="6"/>
  <c r="E4" i="6"/>
  <c r="E13" i="6" s="1"/>
  <c r="T10" i="8" l="1"/>
  <c r="V5" i="8"/>
  <c r="V10" i="8" s="1"/>
  <c r="S10" i="8"/>
  <c r="U5" i="8"/>
  <c r="W9" i="8"/>
  <c r="W6" i="8"/>
  <c r="Q29" i="7"/>
  <c r="E12" i="7"/>
  <c r="E30" i="7" s="1"/>
  <c r="Q30" i="7" s="1"/>
  <c r="Q10" i="7"/>
  <c r="Q12" i="7" s="1"/>
  <c r="P30" i="7"/>
  <c r="O30" i="7"/>
  <c r="N30" i="7"/>
  <c r="M30" i="7"/>
  <c r="L30" i="7"/>
  <c r="K30" i="7"/>
  <c r="J30" i="7"/>
  <c r="I30" i="7"/>
  <c r="H30" i="7"/>
  <c r="G30" i="7"/>
  <c r="F30" i="7"/>
  <c r="W5" i="8" l="1"/>
  <c r="W10" i="8" s="1"/>
  <c r="B19" i="8" s="1"/>
  <c r="B21" i="8" s="1"/>
  <c r="U10" i="8"/>
</calcChain>
</file>

<file path=xl/sharedStrings.xml><?xml version="1.0" encoding="utf-8"?>
<sst xmlns="http://schemas.openxmlformats.org/spreadsheetml/2006/main" count="147" uniqueCount="96">
  <si>
    <t>Orientadora Social - 32 horas (CLT)</t>
  </si>
  <si>
    <t xml:space="preserve">Equipe - CLT </t>
  </si>
  <si>
    <t>Assistente Administrativo - 32 horas (CLT)</t>
  </si>
  <si>
    <t>Assistente Social - 20 horas (CLT)</t>
  </si>
  <si>
    <t>Orientadora de apoio ao aprendizado - 20 horas (CLT)</t>
  </si>
  <si>
    <t>-</t>
  </si>
  <si>
    <t xml:space="preserve">Especificação </t>
  </si>
  <si>
    <t>Qte.</t>
  </si>
  <si>
    <t>Custo Unitário (R$)</t>
  </si>
  <si>
    <t>Total (R$)</t>
  </si>
  <si>
    <t>mês</t>
  </si>
  <si>
    <t>Und.</t>
  </si>
  <si>
    <t>Orientadora Social - 20 horas (CLT)</t>
  </si>
  <si>
    <t>Encargos sociais, trabalhistas e benefícios</t>
  </si>
  <si>
    <t>Facilitador de inclusão digital - 2h semanais (PJ/MEI)</t>
  </si>
  <si>
    <t>Facilitador de futebol - 6h semanais  (PJ/MEI)</t>
  </si>
  <si>
    <t xml:space="preserve">Facilitador de cuidados ambientais - 2 h semanais (PJ/MEI) </t>
  </si>
  <si>
    <t>TOTAL GERAL</t>
  </si>
  <si>
    <t xml:space="preserve">Detalhamento das despesas: </t>
  </si>
  <si>
    <t>Salário Bruto (R$)</t>
  </si>
  <si>
    <t>INSS              12,5%              (R$)</t>
  </si>
  <si>
    <t>FGTS                           8%                   (R$)</t>
  </si>
  <si>
    <t>PIS                  1%                   (R$)</t>
  </si>
  <si>
    <t>Benefícios Sociais - Convenção Sintibref  (R$)</t>
  </si>
  <si>
    <t>Provisionamento mensal (R$)</t>
  </si>
  <si>
    <t>TOTAIS MENSAIS (R$)</t>
  </si>
  <si>
    <t xml:space="preserve">Seguro de vida </t>
  </si>
  <si>
    <t>Bem estar social</t>
  </si>
  <si>
    <t>Plano Odonto</t>
  </si>
  <si>
    <t>Cartão de Todos</t>
  </si>
  <si>
    <t>Medic. Para Todos</t>
  </si>
  <si>
    <t>13º Salário</t>
  </si>
  <si>
    <t xml:space="preserve">Férias </t>
  </si>
  <si>
    <t>1/3 férias</t>
  </si>
  <si>
    <t>FGTS 13º + 1/3 +Férias</t>
  </si>
  <si>
    <t xml:space="preserve">PIS 13º +Férias                </t>
  </si>
  <si>
    <t xml:space="preserve">INSS 13º+ 1/3 +Férias             </t>
  </si>
  <si>
    <t>40% MULTA RESC. FGTS</t>
  </si>
  <si>
    <t xml:space="preserve">Salário Bruto   </t>
  </si>
  <si>
    <t>Encargos sociais e Benefícios</t>
  </si>
  <si>
    <r>
      <rPr>
        <b/>
        <sz val="10.5"/>
        <color rgb="FFFFFFFF"/>
        <rFont val="Calibri"/>
        <family val="2"/>
      </rPr>
      <t>PLANILHA DE PESSOAL</t>
    </r>
  </si>
  <si>
    <r>
      <rPr>
        <b/>
        <sz val="6.5"/>
        <color rgb="FFFFFFFF"/>
        <rFont val="Calibri"/>
        <family val="2"/>
      </rPr>
      <t>CH/SEM</t>
    </r>
  </si>
  <si>
    <r>
      <rPr>
        <b/>
        <sz val="6.5"/>
        <color rgb="FFFFFFFF"/>
        <rFont val="Calibri"/>
        <family val="2"/>
      </rPr>
      <t>QTDE</t>
    </r>
  </si>
  <si>
    <r>
      <rPr>
        <b/>
        <sz val="6.5"/>
        <color rgb="FFFFFFFF"/>
        <rFont val="Calibri"/>
        <family val="2"/>
      </rPr>
      <t>MESES</t>
    </r>
  </si>
  <si>
    <r>
      <rPr>
        <b/>
        <sz val="6.5"/>
        <color rgb="FFFFFFFF"/>
        <rFont val="Calibri"/>
        <family val="2"/>
      </rPr>
      <t>Mês 1</t>
    </r>
  </si>
  <si>
    <r>
      <rPr>
        <b/>
        <sz val="6.5"/>
        <color rgb="FFFFFFFF"/>
        <rFont val="Calibri"/>
        <family val="2"/>
      </rPr>
      <t>Mês 2</t>
    </r>
  </si>
  <si>
    <r>
      <rPr>
        <b/>
        <sz val="6.5"/>
        <color rgb="FFFFFFFF"/>
        <rFont val="Calibri"/>
        <family val="2"/>
      </rPr>
      <t>Mês 3</t>
    </r>
  </si>
  <si>
    <r>
      <rPr>
        <b/>
        <sz val="6.5"/>
        <color rgb="FFFFFFFF"/>
        <rFont val="Calibri"/>
        <family val="2"/>
      </rPr>
      <t>Mês 4</t>
    </r>
  </si>
  <si>
    <r>
      <rPr>
        <b/>
        <sz val="6.5"/>
        <color rgb="FFFFFFFF"/>
        <rFont val="Calibri"/>
        <family val="2"/>
      </rPr>
      <t>Mês 5</t>
    </r>
  </si>
  <si>
    <r>
      <rPr>
        <b/>
        <sz val="6.5"/>
        <color rgb="FFFFFFFF"/>
        <rFont val="Calibri"/>
        <family val="2"/>
      </rPr>
      <t>Mês 6</t>
    </r>
  </si>
  <si>
    <r>
      <rPr>
        <b/>
        <sz val="6.5"/>
        <color rgb="FFFFFFFF"/>
        <rFont val="Calibri"/>
        <family val="2"/>
      </rPr>
      <t>Mês 7</t>
    </r>
  </si>
  <si>
    <r>
      <rPr>
        <b/>
        <sz val="6.5"/>
        <color rgb="FFFFFFFF"/>
        <rFont val="Calibri"/>
        <family val="2"/>
      </rPr>
      <t>Mês 8</t>
    </r>
  </si>
  <si>
    <r>
      <rPr>
        <b/>
        <sz val="6.5"/>
        <color rgb="FFFFFFFF"/>
        <rFont val="Calibri"/>
        <family val="2"/>
      </rPr>
      <t>Mês 9</t>
    </r>
  </si>
  <si>
    <r>
      <rPr>
        <b/>
        <sz val="6.5"/>
        <color rgb="FFFFFFFF"/>
        <rFont val="Calibri"/>
        <family val="2"/>
      </rPr>
      <t>Mês 10</t>
    </r>
  </si>
  <si>
    <r>
      <rPr>
        <b/>
        <sz val="6.5"/>
        <color rgb="FFFFFFFF"/>
        <rFont val="Calibri"/>
        <family val="2"/>
      </rPr>
      <t>Mês 11</t>
    </r>
  </si>
  <si>
    <r>
      <rPr>
        <b/>
        <sz val="6.5"/>
        <color rgb="FFFFFFFF"/>
        <rFont val="Calibri"/>
        <family val="2"/>
      </rPr>
      <t>Mês 12</t>
    </r>
  </si>
  <si>
    <r>
      <rPr>
        <b/>
        <sz val="6.5"/>
        <color rgb="FFFFFFFF"/>
        <rFont val="Calibri"/>
        <family val="2"/>
      </rPr>
      <t>Total</t>
    </r>
  </si>
  <si>
    <r>
      <rPr>
        <b/>
        <sz val="6.5"/>
        <rFont val="Calibri"/>
        <family val="2"/>
      </rPr>
      <t>PESSOAL</t>
    </r>
  </si>
  <si>
    <t>Assistente Social (CLT)</t>
  </si>
  <si>
    <t>Orientadora Social (CLT)</t>
  </si>
  <si>
    <t>Orientadora Social  (CLT)</t>
  </si>
  <si>
    <t>Orientadora de Apoio ao Aprendizado (CLT)</t>
  </si>
  <si>
    <t>Assistente Administrativo  (CLT)</t>
  </si>
  <si>
    <t>Facilitador de inclusão digital (PJ/MEI)</t>
  </si>
  <si>
    <t>Facilitador de futebol  (PJ/MEI)</t>
  </si>
  <si>
    <t>Facilitador de cuidados ambientais (PJ/MEI)</t>
  </si>
  <si>
    <r>
      <rPr>
        <b/>
        <sz val="6.5"/>
        <rFont val="Calibri"/>
        <family val="2"/>
      </rPr>
      <t>SUB-TOTAL DE PESSOAL</t>
    </r>
  </si>
  <si>
    <t>ENCARGOS SOCIAIS e OBRIGAÇÕES TRABALHISTAS</t>
  </si>
  <si>
    <r>
      <rPr>
        <sz val="6.5"/>
        <rFont val="Calibri"/>
        <family val="2"/>
      </rPr>
      <t>Férias</t>
    </r>
  </si>
  <si>
    <r>
      <rPr>
        <sz val="6.5"/>
        <rFont val="Calibri"/>
        <family val="2"/>
      </rPr>
      <t>1/3 de férias</t>
    </r>
  </si>
  <si>
    <t>13° Salário</t>
  </si>
  <si>
    <t>PIS - (Salário +13º+ férias)</t>
  </si>
  <si>
    <t>INSS - (Salário +13º+ 1/3 férias +férias )</t>
  </si>
  <si>
    <t>FGTS - (Salário +13º+ 1/3 férias +férias)</t>
  </si>
  <si>
    <r>
      <rPr>
        <sz val="6.5"/>
        <rFont val="Calibri"/>
        <family val="2"/>
      </rPr>
      <t>Multa Fundiária</t>
    </r>
  </si>
  <si>
    <r>
      <rPr>
        <b/>
        <sz val="6.5"/>
        <rFont val="Calibri"/>
        <family val="2"/>
      </rPr>
      <t>SUB-TOTAL DE ENCARGOS SOCIAIS</t>
    </r>
  </si>
  <si>
    <t>BENEFÍCIOS SOCIAIS</t>
  </si>
  <si>
    <r>
      <rPr>
        <sz val="6.5"/>
        <rFont val="Calibri"/>
        <family val="2"/>
      </rPr>
      <t>Seguro Bem Estar</t>
    </r>
    <r>
      <rPr>
        <sz val="6.5"/>
        <rFont val="Calibri"/>
        <family val="2"/>
      </rPr>
      <t xml:space="preserve"> Social</t>
    </r>
  </si>
  <si>
    <r>
      <rPr>
        <sz val="6.5"/>
        <rFont val="Calibri"/>
        <family val="2"/>
      </rPr>
      <t>Seguro de Vida</t>
    </r>
  </si>
  <si>
    <r>
      <rPr>
        <sz val="6.5"/>
        <rFont val="Calibri"/>
        <family val="2"/>
      </rPr>
      <t>Plano Odontológico</t>
    </r>
  </si>
  <si>
    <r>
      <rPr>
        <sz val="6.5"/>
        <rFont val="Calibri"/>
        <family val="2"/>
      </rPr>
      <t>Medicamento para todos</t>
    </r>
  </si>
  <si>
    <t>Salário Família</t>
  </si>
  <si>
    <r>
      <rPr>
        <b/>
        <sz val="6.5"/>
        <rFont val="Calibri"/>
        <family val="2"/>
      </rPr>
      <t>SUB-TOTAL DE BENEFÍCIOS SOCIAIS</t>
    </r>
  </si>
  <si>
    <t>TOTAL</t>
  </si>
  <si>
    <t xml:space="preserve">PROJETO NOSSO MUNDO EM MOVIMENTO - MEMÓRIA DE CÁLCULO: CUSTO DA EQUIPE MULTIPROFISSIONAL </t>
  </si>
  <si>
    <t>TOTAIS   12 MESES  (R$)</t>
  </si>
  <si>
    <t>Total Geral</t>
  </si>
  <si>
    <t>SUBTOTAL 1</t>
  </si>
  <si>
    <t>Equipe - PJ /MEI</t>
  </si>
  <si>
    <t>Mensal</t>
  </si>
  <si>
    <t>Facilitador de inclusão digital - 2 horas  semanais (PJ/MEI)</t>
  </si>
  <si>
    <t>Facilitador de futebol - 6 horas  semanais  (PJ/MEI)</t>
  </si>
  <si>
    <t xml:space="preserve">Facilitador de cuidados ambientais - 2 horas  semanais (PJ/MEI) </t>
  </si>
  <si>
    <t>SUBTOTAL 2</t>
  </si>
  <si>
    <t>Pessoal</t>
  </si>
  <si>
    <t>TOTAL 1 - EQUIPE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</si>
</sst>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b/>
      <sz val="10"/>
      <color rgb="FF000000"/>
      <name val="Aptos Narrow"/>
      <family val="2"/>
    </font>
    <font>
      <b/>
      <sz val="10.5"/>
      <name val="Calibri"/>
      <family val="2"/>
    </font>
    <font>
      <b/>
      <sz val="10.5"/>
      <color rgb="FFFFFFFF"/>
      <name val="Calibri"/>
      <family val="2"/>
    </font>
    <font>
      <sz val="10"/>
      <color rgb="FF000000"/>
      <name val="Times New Roman"/>
      <charset val="204"/>
    </font>
    <font>
      <b/>
      <sz val="6.5"/>
      <name val="Calibri"/>
      <family val="2"/>
    </font>
    <font>
      <b/>
      <sz val="6.5"/>
      <color rgb="FFFFFFFF"/>
      <name val="Calibri"/>
      <family val="2"/>
    </font>
    <font>
      <sz val="6.5"/>
      <name val="Calibri"/>
      <family val="2"/>
    </font>
    <font>
      <sz val="6.5"/>
      <color rgb="FF000000"/>
      <name val="Calibri"/>
      <family val="2"/>
    </font>
    <font>
      <sz val="6.5"/>
      <color rgb="FF000000"/>
      <name val="Calibre"/>
    </font>
    <font>
      <b/>
      <sz val="6.5"/>
      <color rgb="FF000000"/>
      <name val="Calibri"/>
      <family val="2"/>
    </font>
    <font>
      <b/>
      <sz val="13"/>
      <color rgb="FF000000"/>
      <name val="Aptos Narrow"/>
      <family val="2"/>
    </font>
    <font>
      <sz val="11"/>
      <color theme="1"/>
      <name val="Aptos Narrow"/>
      <family val="2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D0D0D0"/>
        <bgColor rgb="FF000000"/>
      </patternFill>
    </fill>
    <fill>
      <patternFill patternType="solid">
        <fgColor rgb="FFADADAD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D8D8D8"/>
        <bgColor rgb="FFFFFFFF"/>
      </patternFill>
    </fill>
    <fill>
      <patternFill patternType="solid">
        <fgColor rgb="FFC3D69A"/>
        <bgColor rgb="FFFFFFFF"/>
      </patternFill>
    </fill>
    <fill>
      <patternFill patternType="solid">
        <fgColor rgb="FFF2F2F2"/>
        <bgColor rgb="FF000000"/>
      </patternFill>
    </fill>
    <fill>
      <patternFill patternType="solid">
        <fgColor rgb="FFE8E8E8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/>
    <xf numFmtId="4" fontId="1" fillId="2" borderId="7" xfId="0" applyNumberFormat="1" applyFont="1" applyFill="1" applyBorder="1"/>
    <xf numFmtId="2" fontId="0" fillId="0" borderId="0" xfId="0" applyNumberFormat="1"/>
    <xf numFmtId="0" fontId="2" fillId="3" borderId="9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7" fillId="8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" fontId="10" fillId="0" borderId="12" xfId="0" applyNumberFormat="1" applyFont="1" applyBorder="1" applyAlignment="1">
      <alignment horizontal="center" vertical="center" shrinkToFit="1"/>
    </xf>
    <xf numFmtId="44" fontId="10" fillId="0" borderId="12" xfId="0" applyNumberFormat="1" applyFont="1" applyBorder="1" applyAlignment="1">
      <alignment horizontal="center" vertical="center" shrinkToFit="1"/>
    </xf>
    <xf numFmtId="44" fontId="6" fillId="0" borderId="0" xfId="0" applyNumberFormat="1" applyFont="1" applyAlignment="1">
      <alignment horizontal="left" vertical="top"/>
    </xf>
    <xf numFmtId="0" fontId="7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44" fontId="12" fillId="0" borderId="12" xfId="0" applyNumberFormat="1" applyFont="1" applyBorder="1" applyAlignment="1">
      <alignment horizontal="center" vertical="center" shrinkToFit="1"/>
    </xf>
    <xf numFmtId="44" fontId="9" fillId="0" borderId="12" xfId="0" applyNumberFormat="1" applyFont="1" applyBorder="1" applyAlignment="1">
      <alignment horizontal="center" vertical="center" wrapText="1"/>
    </xf>
    <xf numFmtId="0" fontId="7" fillId="9" borderId="0" xfId="0" applyFont="1" applyFill="1" applyAlignment="1">
      <alignment vertical="center" wrapText="1"/>
    </xf>
    <xf numFmtId="44" fontId="7" fillId="9" borderId="0" xfId="0" applyNumberFormat="1" applyFont="1" applyFill="1" applyAlignment="1">
      <alignment vertical="center" wrapText="1"/>
    </xf>
    <xf numFmtId="0" fontId="13" fillId="0" borderId="1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14" fillId="0" borderId="2" xfId="0" applyFont="1" applyBorder="1"/>
    <xf numFmtId="2" fontId="14" fillId="0" borderId="2" xfId="0" applyNumberFormat="1" applyFont="1" applyBorder="1"/>
    <xf numFmtId="2" fontId="14" fillId="0" borderId="14" xfId="0" applyNumberFormat="1" applyFont="1" applyBorder="1" applyAlignment="1">
      <alignment wrapText="1"/>
    </xf>
    <xf numFmtId="2" fontId="14" fillId="0" borderId="0" xfId="0" applyNumberFormat="1" applyFont="1" applyAlignment="1">
      <alignment wrapText="1"/>
    </xf>
    <xf numFmtId="2" fontId="14" fillId="0" borderId="6" xfId="0" applyNumberFormat="1" applyFont="1" applyBorder="1" applyAlignment="1">
      <alignment wrapText="1"/>
    </xf>
    <xf numFmtId="2" fontId="14" fillId="0" borderId="2" xfId="0" applyNumberFormat="1" applyFont="1" applyBorder="1" applyAlignment="1">
      <alignment wrapText="1"/>
    </xf>
    <xf numFmtId="4" fontId="15" fillId="0" borderId="0" xfId="0" applyNumberFormat="1" applyFont="1"/>
    <xf numFmtId="2" fontId="14" fillId="0" borderId="14" xfId="0" applyNumberFormat="1" applyFont="1" applyBorder="1"/>
    <xf numFmtId="2" fontId="14" fillId="0" borderId="0" xfId="0" applyNumberFormat="1" applyFont="1"/>
    <xf numFmtId="2" fontId="14" fillId="0" borderId="6" xfId="0" applyNumberFormat="1" applyFont="1" applyBorder="1"/>
    <xf numFmtId="2" fontId="15" fillId="0" borderId="0" xfId="0" applyNumberFormat="1" applyFont="1"/>
    <xf numFmtId="0" fontId="2" fillId="4" borderId="2" xfId="0" applyFont="1" applyFill="1" applyBorder="1"/>
    <xf numFmtId="2" fontId="2" fillId="4" borderId="2" xfId="0" applyNumberFormat="1" applyFont="1" applyFill="1" applyBorder="1"/>
    <xf numFmtId="2" fontId="2" fillId="4" borderId="14" xfId="0" applyNumberFormat="1" applyFont="1" applyFill="1" applyBorder="1" applyAlignment="1">
      <alignment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left"/>
    </xf>
    <xf numFmtId="0" fontId="14" fillId="0" borderId="16" xfId="0" applyFont="1" applyBorder="1" applyAlignment="1">
      <alignment horizontal="left"/>
    </xf>
    <xf numFmtId="2" fontId="14" fillId="0" borderId="9" xfId="0" applyNumberFormat="1" applyFont="1" applyBorder="1" applyAlignment="1">
      <alignment horizontal="center"/>
    </xf>
    <xf numFmtId="0" fontId="14" fillId="0" borderId="9" xfId="0" applyFont="1" applyBorder="1" applyAlignment="1">
      <alignment horizontal="center" wrapText="1"/>
    </xf>
    <xf numFmtId="2" fontId="14" fillId="0" borderId="9" xfId="0" applyNumberFormat="1" applyFont="1" applyBorder="1"/>
    <xf numFmtId="2" fontId="14" fillId="0" borderId="9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2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2" fillId="4" borderId="15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2" fontId="2" fillId="4" borderId="9" xfId="0" applyNumberFormat="1" applyFont="1" applyFill="1" applyBorder="1" applyAlignment="1">
      <alignment horizontal="center" wrapText="1"/>
    </xf>
    <xf numFmtId="2" fontId="2" fillId="0" borderId="0" xfId="0" applyNumberFormat="1" applyFont="1" applyAlignment="1">
      <alignment wrapText="1"/>
    </xf>
    <xf numFmtId="2" fontId="2" fillId="0" borderId="0" xfId="0" applyNumberFormat="1" applyFont="1"/>
    <xf numFmtId="0" fontId="14" fillId="0" borderId="0" xfId="0" applyFont="1" applyAlignment="1">
      <alignment wrapText="1"/>
    </xf>
    <xf numFmtId="0" fontId="2" fillId="11" borderId="1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" fillId="11" borderId="5" xfId="0" applyFont="1" applyFill="1" applyBorder="1" applyAlignment="1">
      <alignment horizontal="center"/>
    </xf>
    <xf numFmtId="0" fontId="14" fillId="0" borderId="14" xfId="0" applyFont="1" applyBorder="1"/>
    <xf numFmtId="44" fontId="14" fillId="0" borderId="0" xfId="0" applyNumberFormat="1" applyFont="1" applyAlignment="1">
      <alignment horizontal="center"/>
    </xf>
    <xf numFmtId="44" fontId="14" fillId="0" borderId="6" xfId="0" applyNumberFormat="1" applyFont="1" applyBorder="1" applyAlignment="1">
      <alignment horizontal="center"/>
    </xf>
    <xf numFmtId="0" fontId="2" fillId="11" borderId="18" xfId="0" applyFont="1" applyFill="1" applyBorder="1"/>
    <xf numFmtId="44" fontId="2" fillId="11" borderId="7" xfId="0" applyNumberFormat="1" applyFont="1" applyFill="1" applyBorder="1" applyAlignment="1">
      <alignment horizontal="center"/>
    </xf>
    <xf numFmtId="44" fontId="2" fillId="11" borderId="8" xfId="0" applyNumberFormat="1" applyFont="1" applyFill="1" applyBorder="1" applyAlignment="1">
      <alignment horizontal="center"/>
    </xf>
    <xf numFmtId="44" fontId="14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DECE"/>
      <color rgb="FFECF9FE"/>
      <color rgb="FFF0F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FC2A-0759-4E4C-81AE-F3905540ECA8}">
  <dimension ref="A2:E13"/>
  <sheetViews>
    <sheetView tabSelected="1" workbookViewId="0">
      <selection activeCell="A19" sqref="A19"/>
    </sheetView>
  </sheetViews>
  <sheetFormatPr defaultRowHeight="14.5"/>
  <cols>
    <col min="1" max="1" width="62.6328125" customWidth="1"/>
    <col min="4" max="4" width="17.1796875" customWidth="1"/>
    <col min="5" max="5" width="17" customWidth="1"/>
  </cols>
  <sheetData>
    <row r="2" spans="1:5">
      <c r="A2" s="2" t="s">
        <v>18</v>
      </c>
    </row>
    <row r="3" spans="1:5">
      <c r="A3" s="3" t="s">
        <v>6</v>
      </c>
      <c r="B3" s="5" t="s">
        <v>11</v>
      </c>
      <c r="C3" s="4" t="s">
        <v>7</v>
      </c>
      <c r="D3" s="5" t="s">
        <v>8</v>
      </c>
      <c r="E3" s="5" t="s">
        <v>9</v>
      </c>
    </row>
    <row r="4" spans="1:5">
      <c r="A4" t="s">
        <v>3</v>
      </c>
      <c r="B4" s="1" t="s">
        <v>10</v>
      </c>
      <c r="C4" s="1">
        <v>12</v>
      </c>
      <c r="D4" s="8">
        <v>1734</v>
      </c>
      <c r="E4" s="8">
        <f>SUM(C4*D4)</f>
        <v>20808</v>
      </c>
    </row>
    <row r="5" spans="1:5">
      <c r="A5" t="s">
        <v>12</v>
      </c>
      <c r="B5" s="1" t="s">
        <v>10</v>
      </c>
      <c r="C5" s="1">
        <v>12</v>
      </c>
      <c r="D5" s="8">
        <v>1474.81</v>
      </c>
      <c r="E5" s="8">
        <f t="shared" ref="E5:E12" si="0">SUM(C5*D5)</f>
        <v>17697.72</v>
      </c>
    </row>
    <row r="6" spans="1:5">
      <c r="A6" t="s">
        <v>0</v>
      </c>
      <c r="B6" s="1" t="s">
        <v>10</v>
      </c>
      <c r="C6" s="1">
        <v>12</v>
      </c>
      <c r="D6" s="8">
        <v>1999.04</v>
      </c>
      <c r="E6" s="8">
        <f t="shared" si="0"/>
        <v>23988.48</v>
      </c>
    </row>
    <row r="7" spans="1:5">
      <c r="A7" t="s">
        <v>4</v>
      </c>
      <c r="B7" s="1" t="s">
        <v>10</v>
      </c>
      <c r="C7" s="1">
        <v>12</v>
      </c>
      <c r="D7" s="8">
        <v>1456.06</v>
      </c>
      <c r="E7" s="8">
        <f t="shared" si="0"/>
        <v>17472.72</v>
      </c>
    </row>
    <row r="8" spans="1:5">
      <c r="A8" t="s">
        <v>2</v>
      </c>
      <c r="B8" s="1" t="s">
        <v>10</v>
      </c>
      <c r="C8" s="1">
        <v>12</v>
      </c>
      <c r="D8" s="8">
        <v>1999.04</v>
      </c>
      <c r="E8" s="8">
        <f t="shared" si="0"/>
        <v>23988.48</v>
      </c>
    </row>
    <row r="9" spans="1:5">
      <c r="A9" t="s">
        <v>13</v>
      </c>
      <c r="B9" s="1" t="s">
        <v>10</v>
      </c>
      <c r="C9" s="1">
        <v>12</v>
      </c>
      <c r="D9" s="8">
        <v>5001.74</v>
      </c>
      <c r="E9" s="8">
        <f t="shared" si="0"/>
        <v>60020.88</v>
      </c>
    </row>
    <row r="10" spans="1:5">
      <c r="A10" t="s">
        <v>14</v>
      </c>
      <c r="B10" s="1" t="s">
        <v>10</v>
      </c>
      <c r="C10" s="1">
        <v>11</v>
      </c>
      <c r="D10" s="8">
        <v>387</v>
      </c>
      <c r="E10" s="8">
        <f t="shared" si="0"/>
        <v>4257</v>
      </c>
    </row>
    <row r="11" spans="1:5">
      <c r="A11" t="s">
        <v>15</v>
      </c>
      <c r="B11" s="1" t="s">
        <v>10</v>
      </c>
      <c r="C11" s="1">
        <v>11</v>
      </c>
      <c r="D11" s="8">
        <v>1161</v>
      </c>
      <c r="E11" s="8">
        <f t="shared" si="0"/>
        <v>12771</v>
      </c>
    </row>
    <row r="12" spans="1:5">
      <c r="A12" t="s">
        <v>16</v>
      </c>
      <c r="B12" s="1" t="s">
        <v>10</v>
      </c>
      <c r="C12" s="1">
        <v>11</v>
      </c>
      <c r="D12" s="8">
        <v>387</v>
      </c>
      <c r="E12" s="8">
        <f t="shared" si="0"/>
        <v>4257</v>
      </c>
    </row>
    <row r="13" spans="1:5">
      <c r="A13" s="6" t="s">
        <v>17</v>
      </c>
      <c r="B13" s="6"/>
      <c r="C13" s="6"/>
      <c r="D13" s="7"/>
      <c r="E13" s="7">
        <f>SUM(E4:E12)</f>
        <v>185261.28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E4FC-4448-4524-999A-B9B7CA7B5F0B}">
  <dimension ref="A2:X21"/>
  <sheetViews>
    <sheetView workbookViewId="0">
      <selection activeCell="A2" sqref="A2:XFD21"/>
    </sheetView>
  </sheetViews>
  <sheetFormatPr defaultRowHeight="14.5"/>
  <cols>
    <col min="1" max="1" width="42.1796875" customWidth="1"/>
    <col min="2" max="2" width="9.1796875" customWidth="1"/>
    <col min="3" max="4" width="7.6328125" customWidth="1"/>
    <col min="5" max="5" width="8.90625" customWidth="1"/>
    <col min="6" max="6" width="7.6328125" customWidth="1"/>
    <col min="7" max="7" width="6.90625" customWidth="1"/>
    <col min="8" max="8" width="6.36328125" bestFit="1" customWidth="1"/>
    <col min="9" max="9" width="6.6328125" customWidth="1"/>
    <col min="10" max="10" width="6.36328125" customWidth="1"/>
    <col min="11" max="11" width="6.90625" customWidth="1"/>
    <col min="12" max="12" width="6.54296875" customWidth="1"/>
    <col min="13" max="13" width="6.6328125" customWidth="1"/>
    <col min="14" max="14" width="6.36328125" bestFit="1" customWidth="1"/>
    <col min="15" max="15" width="8.1796875" customWidth="1"/>
    <col min="16" max="16" width="6.90625" customWidth="1"/>
    <col min="17" max="17" width="7.54296875" customWidth="1"/>
    <col min="18" max="18" width="7.81640625" customWidth="1"/>
    <col min="19" max="19" width="7.7265625" customWidth="1"/>
    <col min="20" max="20" width="9.54296875" customWidth="1"/>
    <col min="21" max="21" width="10.26953125" customWidth="1"/>
    <col min="22" max="22" width="9.54296875" customWidth="1"/>
    <col min="23" max="23" width="10.36328125" customWidth="1"/>
    <col min="24" max="24" width="9.36328125" bestFit="1" customWidth="1"/>
  </cols>
  <sheetData>
    <row r="2" spans="1:24" s="28" customFormat="1" ht="17">
      <c r="A2" s="25" t="s">
        <v>84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7"/>
    </row>
    <row r="3" spans="1:24" s="28" customFormat="1" ht="29" customHeight="1">
      <c r="A3" s="29" t="s">
        <v>1</v>
      </c>
      <c r="B3" s="30" t="s">
        <v>19</v>
      </c>
      <c r="C3" s="31" t="s">
        <v>20</v>
      </c>
      <c r="D3" s="32" t="s">
        <v>21</v>
      </c>
      <c r="E3" s="33" t="s">
        <v>22</v>
      </c>
      <c r="F3" s="30" t="s">
        <v>81</v>
      </c>
      <c r="G3" s="34" t="s">
        <v>23</v>
      </c>
      <c r="H3" s="34"/>
      <c r="I3" s="34"/>
      <c r="J3" s="34"/>
      <c r="K3" s="34"/>
      <c r="L3" s="35" t="s">
        <v>24</v>
      </c>
      <c r="M3" s="36"/>
      <c r="N3" s="36"/>
      <c r="O3" s="36"/>
      <c r="P3" s="36"/>
      <c r="Q3" s="36"/>
      <c r="R3" s="37"/>
      <c r="S3" s="38" t="s">
        <v>25</v>
      </c>
      <c r="T3" s="39"/>
      <c r="U3" s="38" t="s">
        <v>85</v>
      </c>
      <c r="V3" s="40"/>
      <c r="W3" s="41" t="s">
        <v>86</v>
      </c>
    </row>
    <row r="4" spans="1:24" s="28" customFormat="1" ht="48" customHeight="1">
      <c r="A4" s="42"/>
      <c r="B4" s="43"/>
      <c r="C4" s="44"/>
      <c r="D4" s="45"/>
      <c r="E4" s="46"/>
      <c r="F4" s="43"/>
      <c r="G4" s="47" t="s">
        <v>26</v>
      </c>
      <c r="H4" s="47" t="s">
        <v>27</v>
      </c>
      <c r="I4" s="47" t="s">
        <v>28</v>
      </c>
      <c r="J4" s="47" t="s">
        <v>29</v>
      </c>
      <c r="K4" s="47" t="s">
        <v>30</v>
      </c>
      <c r="L4" s="48" t="s">
        <v>31</v>
      </c>
      <c r="M4" s="47" t="s">
        <v>32</v>
      </c>
      <c r="N4" s="47" t="s">
        <v>33</v>
      </c>
      <c r="O4" s="47" t="s">
        <v>34</v>
      </c>
      <c r="P4" s="47" t="s">
        <v>35</v>
      </c>
      <c r="Q4" s="47" t="s">
        <v>36</v>
      </c>
      <c r="R4" s="49" t="s">
        <v>37</v>
      </c>
      <c r="S4" s="50" t="s">
        <v>38</v>
      </c>
      <c r="T4" s="51" t="s">
        <v>39</v>
      </c>
      <c r="U4" s="50" t="s">
        <v>38</v>
      </c>
      <c r="V4" s="52" t="s">
        <v>39</v>
      </c>
      <c r="W4" s="53"/>
    </row>
    <row r="5" spans="1:24" s="28" customFormat="1" ht="18.5" customHeight="1">
      <c r="A5" s="54" t="s">
        <v>3</v>
      </c>
      <c r="B5" s="55">
        <v>1734</v>
      </c>
      <c r="C5" s="56">
        <v>216.75</v>
      </c>
      <c r="D5" s="57">
        <v>138.72</v>
      </c>
      <c r="E5" s="58">
        <v>17.34</v>
      </c>
      <c r="F5" s="59">
        <v>0</v>
      </c>
      <c r="G5" s="60">
        <v>5.66</v>
      </c>
      <c r="H5" s="60">
        <v>44.35</v>
      </c>
      <c r="I5" s="60">
        <v>18.8</v>
      </c>
      <c r="J5" s="60">
        <v>32.5</v>
      </c>
      <c r="K5" s="60">
        <v>37.950000000000003</v>
      </c>
      <c r="L5" s="61">
        <v>144.5</v>
      </c>
      <c r="M5" s="62">
        <v>144.5</v>
      </c>
      <c r="N5" s="62">
        <v>48.17</v>
      </c>
      <c r="O5" s="62">
        <v>26.97</v>
      </c>
      <c r="P5" s="62">
        <v>2.89</v>
      </c>
      <c r="Q5" s="62">
        <v>42.15</v>
      </c>
      <c r="R5" s="63">
        <v>66.28</v>
      </c>
      <c r="S5" s="55">
        <f t="shared" ref="S5:S9" si="0">SUM(B5)</f>
        <v>1734</v>
      </c>
      <c r="T5" s="63">
        <f t="shared" ref="T5:T9" si="1">SUM(C5:R5)</f>
        <v>987.53</v>
      </c>
      <c r="U5" s="55">
        <f t="shared" ref="U5:V9" si="2">SUM(S5*12)</f>
        <v>20808</v>
      </c>
      <c r="V5" s="62">
        <f>SUM(T5*12)</f>
        <v>11850.36</v>
      </c>
      <c r="W5" s="55">
        <f>SUM(U5:V5)</f>
        <v>32658.36</v>
      </c>
      <c r="X5" s="62"/>
    </row>
    <row r="6" spans="1:24" s="28" customFormat="1">
      <c r="A6" s="54" t="s">
        <v>12</v>
      </c>
      <c r="B6" s="55">
        <v>1474.81</v>
      </c>
      <c r="C6" s="56">
        <v>184.35</v>
      </c>
      <c r="D6" s="57">
        <v>117.98</v>
      </c>
      <c r="E6" s="58">
        <v>14.75</v>
      </c>
      <c r="F6" s="59">
        <v>0</v>
      </c>
      <c r="G6" s="60">
        <v>5.66</v>
      </c>
      <c r="H6" s="60">
        <v>44.35</v>
      </c>
      <c r="I6" s="60">
        <v>18.8</v>
      </c>
      <c r="J6" s="60">
        <v>32.5</v>
      </c>
      <c r="K6" s="60">
        <v>37.950000000000003</v>
      </c>
      <c r="L6" s="61">
        <v>122.9</v>
      </c>
      <c r="M6" s="62">
        <v>122.9</v>
      </c>
      <c r="N6" s="62">
        <v>40.97</v>
      </c>
      <c r="O6" s="62">
        <v>22.94</v>
      </c>
      <c r="P6" s="62">
        <v>2.46</v>
      </c>
      <c r="Q6" s="62">
        <v>35.85</v>
      </c>
      <c r="R6" s="63">
        <v>56.37</v>
      </c>
      <c r="S6" s="55">
        <f t="shared" si="0"/>
        <v>1474.81</v>
      </c>
      <c r="T6" s="63">
        <f t="shared" si="1"/>
        <v>860.73000000000013</v>
      </c>
      <c r="U6" s="55">
        <f t="shared" si="2"/>
        <v>17697.72</v>
      </c>
      <c r="V6" s="62">
        <f>SUM(T6*12)</f>
        <v>10328.760000000002</v>
      </c>
      <c r="W6" s="55">
        <f t="shared" ref="W6:W9" si="3">SUM(U6:V6)</f>
        <v>28026.480000000003</v>
      </c>
    </row>
    <row r="7" spans="1:24" s="28" customFormat="1">
      <c r="A7" s="54" t="s">
        <v>0</v>
      </c>
      <c r="B7" s="55">
        <v>1999.04</v>
      </c>
      <c r="C7" s="57">
        <v>249.88</v>
      </c>
      <c r="D7" s="57">
        <v>159.91999999999999</v>
      </c>
      <c r="E7" s="57">
        <v>19.989999999999998</v>
      </c>
      <c r="F7" s="59">
        <v>0</v>
      </c>
      <c r="G7" s="60">
        <v>5.66</v>
      </c>
      <c r="H7" s="60">
        <v>44.35</v>
      </c>
      <c r="I7" s="60">
        <v>18.8</v>
      </c>
      <c r="J7" s="60">
        <v>32.5</v>
      </c>
      <c r="K7" s="60">
        <v>37.950000000000003</v>
      </c>
      <c r="L7" s="61">
        <v>166.59</v>
      </c>
      <c r="M7" s="62">
        <v>166.59</v>
      </c>
      <c r="N7" s="62">
        <v>55.53</v>
      </c>
      <c r="O7" s="62">
        <v>31.1</v>
      </c>
      <c r="P7" s="62">
        <v>3.33</v>
      </c>
      <c r="Q7" s="62">
        <v>48.59</v>
      </c>
      <c r="R7" s="63">
        <v>76.41</v>
      </c>
      <c r="S7" s="55">
        <f t="shared" si="0"/>
        <v>1999.04</v>
      </c>
      <c r="T7" s="63">
        <f t="shared" si="1"/>
        <v>1117.1900000000003</v>
      </c>
      <c r="U7" s="55">
        <f t="shared" si="2"/>
        <v>23988.48</v>
      </c>
      <c r="V7" s="62">
        <f>SUM(T7*12)</f>
        <v>13406.280000000002</v>
      </c>
      <c r="W7" s="55">
        <f t="shared" si="3"/>
        <v>37394.76</v>
      </c>
    </row>
    <row r="8" spans="1:24" s="28" customFormat="1">
      <c r="A8" s="54" t="s">
        <v>4</v>
      </c>
      <c r="B8" s="55">
        <v>1456.06</v>
      </c>
      <c r="C8" s="62">
        <v>182.01</v>
      </c>
      <c r="D8" s="64">
        <v>116.48</v>
      </c>
      <c r="E8" s="64">
        <v>14.56</v>
      </c>
      <c r="F8" s="59">
        <v>67.540000000000006</v>
      </c>
      <c r="G8" s="60">
        <v>5.66</v>
      </c>
      <c r="H8" s="60">
        <v>44.35</v>
      </c>
      <c r="I8" s="60">
        <v>18.8</v>
      </c>
      <c r="J8" s="60">
        <v>32.5</v>
      </c>
      <c r="K8" s="60">
        <v>37.950000000000003</v>
      </c>
      <c r="L8" s="61">
        <v>121.34</v>
      </c>
      <c r="M8" s="62">
        <v>121.34</v>
      </c>
      <c r="N8" s="62">
        <v>40.450000000000003</v>
      </c>
      <c r="O8" s="62">
        <v>22.65</v>
      </c>
      <c r="P8" s="62">
        <v>2.4300000000000002</v>
      </c>
      <c r="Q8" s="62">
        <v>35.39</v>
      </c>
      <c r="R8" s="63">
        <v>55.65</v>
      </c>
      <c r="S8" s="55">
        <f t="shared" si="0"/>
        <v>1456.06</v>
      </c>
      <c r="T8" s="63">
        <f t="shared" si="1"/>
        <v>919.10000000000014</v>
      </c>
      <c r="U8" s="55">
        <f t="shared" si="2"/>
        <v>17472.72</v>
      </c>
      <c r="V8" s="62">
        <f t="shared" si="2"/>
        <v>11029.2</v>
      </c>
      <c r="W8" s="55">
        <f t="shared" si="3"/>
        <v>28501.920000000002</v>
      </c>
    </row>
    <row r="9" spans="1:24" s="28" customFormat="1">
      <c r="A9" s="54" t="s">
        <v>2</v>
      </c>
      <c r="B9" s="55">
        <v>1999.04</v>
      </c>
      <c r="C9" s="57">
        <v>249.88</v>
      </c>
      <c r="D9" s="57">
        <v>159.91999999999999</v>
      </c>
      <c r="E9" s="57">
        <v>19.989999999999998</v>
      </c>
      <c r="F9" s="59">
        <v>0</v>
      </c>
      <c r="G9" s="60">
        <v>5.66</v>
      </c>
      <c r="H9" s="60">
        <v>44.35</v>
      </c>
      <c r="I9" s="60">
        <v>18.8</v>
      </c>
      <c r="J9" s="60">
        <v>32.5</v>
      </c>
      <c r="K9" s="60">
        <v>37.950000000000003</v>
      </c>
      <c r="L9" s="61">
        <v>166.59</v>
      </c>
      <c r="M9" s="62">
        <v>166.59</v>
      </c>
      <c r="N9" s="62">
        <v>55.53</v>
      </c>
      <c r="O9" s="62">
        <v>31.1</v>
      </c>
      <c r="P9" s="62">
        <v>3.33</v>
      </c>
      <c r="Q9" s="62">
        <v>48.59</v>
      </c>
      <c r="R9" s="63">
        <v>76.41</v>
      </c>
      <c r="S9" s="55">
        <f t="shared" si="0"/>
        <v>1999.04</v>
      </c>
      <c r="T9" s="63">
        <f t="shared" si="1"/>
        <v>1117.1900000000003</v>
      </c>
      <c r="U9" s="55">
        <f t="shared" si="2"/>
        <v>23988.48</v>
      </c>
      <c r="V9" s="62">
        <f>SUM(T9*12)</f>
        <v>13406.280000000002</v>
      </c>
      <c r="W9" s="55">
        <f t="shared" si="3"/>
        <v>37394.76</v>
      </c>
    </row>
    <row r="10" spans="1:24" s="28" customFormat="1">
      <c r="A10" s="65" t="s">
        <v>87</v>
      </c>
      <c r="B10" s="66"/>
      <c r="C10" s="67">
        <f>SUM(C5:C9)</f>
        <v>1082.8699999999999</v>
      </c>
      <c r="D10" s="67">
        <f t="shared" ref="D10:F10" si="4">SUM(D5:D9)</f>
        <v>693.02</v>
      </c>
      <c r="E10" s="67">
        <f t="shared" si="4"/>
        <v>86.63</v>
      </c>
      <c r="F10" s="67">
        <f t="shared" si="4"/>
        <v>67.540000000000006</v>
      </c>
      <c r="G10" s="67">
        <f>SUM(G5:G9)</f>
        <v>28.3</v>
      </c>
      <c r="H10" s="67">
        <f t="shared" ref="H10:W10" si="5">SUM(H5:H9)</f>
        <v>221.75</v>
      </c>
      <c r="I10" s="67">
        <f t="shared" si="5"/>
        <v>94</v>
      </c>
      <c r="J10" s="67">
        <f t="shared" si="5"/>
        <v>162.5</v>
      </c>
      <c r="K10" s="67">
        <f t="shared" si="5"/>
        <v>189.75</v>
      </c>
      <c r="L10" s="67">
        <f t="shared" si="5"/>
        <v>721.92000000000007</v>
      </c>
      <c r="M10" s="67">
        <f t="shared" si="5"/>
        <v>721.92000000000007</v>
      </c>
      <c r="N10" s="67">
        <f t="shared" si="5"/>
        <v>240.65</v>
      </c>
      <c r="O10" s="67">
        <f>SUM(O5:O9)</f>
        <v>134.76</v>
      </c>
      <c r="P10" s="67">
        <f t="shared" si="5"/>
        <v>14.44</v>
      </c>
      <c r="Q10" s="67">
        <f t="shared" si="5"/>
        <v>210.57000000000002</v>
      </c>
      <c r="R10" s="67">
        <f>SUM(R5:R9)</f>
        <v>331.12</v>
      </c>
      <c r="S10" s="67">
        <f t="shared" si="5"/>
        <v>8662.9500000000007</v>
      </c>
      <c r="T10" s="67">
        <f t="shared" si="5"/>
        <v>5001.7400000000016</v>
      </c>
      <c r="U10" s="67">
        <f t="shared" si="5"/>
        <v>103955.4</v>
      </c>
      <c r="V10" s="67">
        <f t="shared" si="5"/>
        <v>60020.880000000005</v>
      </c>
      <c r="W10" s="67">
        <f t="shared" si="5"/>
        <v>163976.28</v>
      </c>
      <c r="X10" s="62"/>
    </row>
    <row r="11" spans="1:24" s="28" customFormat="1">
      <c r="B11" s="62"/>
      <c r="C11" s="57"/>
      <c r="D11" s="57"/>
      <c r="E11" s="57"/>
      <c r="F11" s="57"/>
      <c r="G11" s="60"/>
      <c r="H11" s="60"/>
      <c r="I11" s="60"/>
      <c r="J11" s="60"/>
      <c r="K11" s="60"/>
      <c r="L11" s="62"/>
      <c r="M11" s="62"/>
      <c r="N11" s="62"/>
      <c r="O11" s="62"/>
      <c r="P11" s="62"/>
      <c r="Q11" s="62"/>
      <c r="R11" s="62"/>
      <c r="T11" s="62"/>
      <c r="U11" s="62"/>
      <c r="V11" s="62"/>
      <c r="W11" s="62"/>
    </row>
    <row r="12" spans="1:24" s="28" customFormat="1" ht="43.5">
      <c r="A12" s="68" t="s">
        <v>88</v>
      </c>
      <c r="B12" s="69"/>
      <c r="C12" s="70" t="s">
        <v>89</v>
      </c>
      <c r="D12" s="70" t="s">
        <v>7</v>
      </c>
      <c r="E12" s="71" t="s">
        <v>8</v>
      </c>
      <c r="F12" s="9" t="s">
        <v>9</v>
      </c>
      <c r="G12" s="9"/>
      <c r="H12" s="60"/>
      <c r="I12" s="60"/>
      <c r="J12" s="60"/>
      <c r="K12" s="60"/>
      <c r="L12" s="62"/>
      <c r="M12" s="62"/>
      <c r="N12" s="62"/>
      <c r="O12" s="62"/>
      <c r="P12" s="62"/>
      <c r="Q12" s="62"/>
      <c r="R12" s="62"/>
      <c r="T12" s="62"/>
      <c r="U12" s="62"/>
      <c r="V12" s="62"/>
    </row>
    <row r="13" spans="1:24" s="28" customFormat="1">
      <c r="A13" s="72" t="s">
        <v>90</v>
      </c>
      <c r="B13" s="73"/>
      <c r="C13" s="74" t="s">
        <v>10</v>
      </c>
      <c r="D13" s="75">
        <v>11</v>
      </c>
      <c r="E13" s="76">
        <v>387</v>
      </c>
      <c r="F13" s="77">
        <f>SUM(D13*E13)</f>
        <v>4257</v>
      </c>
      <c r="G13" s="77"/>
      <c r="H13" s="78"/>
      <c r="I13" s="78"/>
      <c r="J13" s="78"/>
      <c r="K13" s="78"/>
      <c r="L13" s="78"/>
      <c r="M13" s="78"/>
      <c r="N13" s="78"/>
      <c r="O13" s="79"/>
      <c r="P13" s="79"/>
      <c r="Q13" s="79"/>
      <c r="R13" s="78"/>
      <c r="S13" s="62"/>
      <c r="T13" s="80"/>
      <c r="U13" s="62"/>
      <c r="V13" s="80"/>
    </row>
    <row r="14" spans="1:24" s="28" customFormat="1" ht="15.5" customHeight="1">
      <c r="A14" s="72" t="s">
        <v>91</v>
      </c>
      <c r="B14" s="73"/>
      <c r="C14" s="74" t="s">
        <v>10</v>
      </c>
      <c r="D14" s="75">
        <v>11</v>
      </c>
      <c r="E14" s="76">
        <v>1161</v>
      </c>
      <c r="F14" s="77">
        <f>SUM(D14*E14)</f>
        <v>12771</v>
      </c>
      <c r="G14" s="77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62"/>
      <c r="T14" s="80"/>
      <c r="U14" s="62"/>
      <c r="V14" s="80"/>
    </row>
    <row r="15" spans="1:24" s="28" customFormat="1" ht="15.5" customHeight="1">
      <c r="A15" s="72" t="s">
        <v>92</v>
      </c>
      <c r="B15" s="73"/>
      <c r="C15" s="74" t="s">
        <v>10</v>
      </c>
      <c r="D15" s="75">
        <v>11</v>
      </c>
      <c r="E15" s="76">
        <v>387</v>
      </c>
      <c r="F15" s="77">
        <f>SUM(D15*E15)</f>
        <v>4257</v>
      </c>
      <c r="G15" s="77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62"/>
      <c r="T15" s="80"/>
      <c r="U15" s="62"/>
      <c r="V15" s="80"/>
    </row>
    <row r="16" spans="1:24" s="28" customFormat="1">
      <c r="A16" s="81" t="s">
        <v>93</v>
      </c>
      <c r="B16" s="82"/>
      <c r="C16" s="82"/>
      <c r="D16" s="82"/>
      <c r="E16" s="83"/>
      <c r="F16" s="84">
        <f>SUM(F13:F15)</f>
        <v>21285</v>
      </c>
      <c r="G16" s="84"/>
      <c r="H16" s="85"/>
      <c r="I16" s="85"/>
      <c r="J16" s="85"/>
      <c r="K16" s="85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</row>
    <row r="17" spans="1:11" s="28" customFormat="1">
      <c r="C17" s="87"/>
      <c r="D17" s="87"/>
      <c r="E17" s="87"/>
      <c r="F17" s="87"/>
      <c r="G17" s="87"/>
      <c r="H17" s="87"/>
      <c r="I17" s="87"/>
      <c r="J17" s="87"/>
      <c r="K17" s="87"/>
    </row>
    <row r="18" spans="1:11" s="28" customFormat="1">
      <c r="A18" s="88" t="s">
        <v>94</v>
      </c>
      <c r="B18" s="89"/>
      <c r="C18" s="90"/>
      <c r="F18" s="87"/>
      <c r="G18" s="87"/>
      <c r="H18" s="87"/>
      <c r="I18" s="87"/>
      <c r="J18" s="87"/>
      <c r="K18" s="87"/>
    </row>
    <row r="19" spans="1:11" s="28" customFormat="1">
      <c r="A19" s="91" t="s">
        <v>87</v>
      </c>
      <c r="B19" s="92">
        <f>SUM(W10)</f>
        <v>163976.28</v>
      </c>
      <c r="C19" s="93"/>
      <c r="D19" s="87"/>
      <c r="E19" s="57"/>
      <c r="F19" s="87"/>
      <c r="G19" s="87"/>
      <c r="H19" s="87"/>
      <c r="I19" s="87"/>
      <c r="J19" s="87"/>
      <c r="K19" s="87"/>
    </row>
    <row r="20" spans="1:11" s="28" customFormat="1">
      <c r="A20" s="91" t="s">
        <v>93</v>
      </c>
      <c r="B20" s="92">
        <f>SUM(F16)</f>
        <v>21285</v>
      </c>
      <c r="C20" s="93"/>
      <c r="D20" s="87"/>
      <c r="E20" s="87"/>
      <c r="F20" s="87"/>
      <c r="G20" s="87"/>
      <c r="H20" s="87"/>
      <c r="I20" s="87"/>
      <c r="J20" s="87"/>
      <c r="K20" s="87"/>
    </row>
    <row r="21" spans="1:11" s="28" customFormat="1">
      <c r="A21" s="94" t="s">
        <v>95</v>
      </c>
      <c r="B21" s="95">
        <f>SUM(B19:B20)</f>
        <v>185261.28</v>
      </c>
      <c r="C21" s="96"/>
      <c r="D21" s="87"/>
      <c r="E21" s="97"/>
      <c r="F21" s="87"/>
      <c r="G21" s="87"/>
      <c r="H21" s="87"/>
      <c r="I21" s="87"/>
      <c r="J21" s="87"/>
      <c r="K21" s="87"/>
    </row>
  </sheetData>
  <mergeCells count="26">
    <mergeCell ref="A18:C18"/>
    <mergeCell ref="B19:C19"/>
    <mergeCell ref="B20:C20"/>
    <mergeCell ref="B21:C21"/>
    <mergeCell ref="A14:B14"/>
    <mergeCell ref="F14:G14"/>
    <mergeCell ref="A15:B15"/>
    <mergeCell ref="F15:G15"/>
    <mergeCell ref="A16:E16"/>
    <mergeCell ref="F16:G16"/>
    <mergeCell ref="U3:V3"/>
    <mergeCell ref="W3:W4"/>
    <mergeCell ref="A12:B12"/>
    <mergeCell ref="F12:G12"/>
    <mergeCell ref="A13:B13"/>
    <mergeCell ref="F13:G13"/>
    <mergeCell ref="A2:W2"/>
    <mergeCell ref="A3:A4"/>
    <mergeCell ref="B3:B4"/>
    <mergeCell ref="C3:C4"/>
    <mergeCell ref="D3:D4"/>
    <mergeCell ref="E3:E4"/>
    <mergeCell ref="F3:F4"/>
    <mergeCell ref="G3:K3"/>
    <mergeCell ref="L3:R3"/>
    <mergeCell ref="S3:T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66A26-820D-4E7C-8FC8-F6CDFD5AFC80}">
  <dimension ref="A1:R32"/>
  <sheetViews>
    <sheetView workbookViewId="0">
      <selection activeCell="A13" sqref="A13:Q13"/>
    </sheetView>
  </sheetViews>
  <sheetFormatPr defaultRowHeight="14.5"/>
  <cols>
    <col min="1" max="1" width="13.90625" customWidth="1"/>
    <col min="2" max="2" width="6.453125" customWidth="1"/>
    <col min="3" max="3" width="6.90625" customWidth="1"/>
    <col min="4" max="4" width="6.6328125" customWidth="1"/>
    <col min="5" max="5" width="9.26953125" customWidth="1"/>
    <col min="6" max="7" width="8.7265625" customWidth="1"/>
    <col min="8" max="11" width="8.453125" customWidth="1"/>
    <col min="12" max="13" width="8.7265625" customWidth="1"/>
    <col min="14" max="14" width="8.453125" customWidth="1"/>
    <col min="15" max="16" width="8.7265625" customWidth="1"/>
    <col min="17" max="17" width="11.08984375" customWidth="1"/>
    <col min="18" max="18" width="13" bestFit="1" customWidth="1"/>
  </cols>
  <sheetData>
    <row r="1" spans="1:18" s="11" customFormat="1" ht="15.75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8" s="11" customFormat="1" ht="19.75" customHeight="1">
      <c r="A2" s="12"/>
      <c r="B2" s="13" t="s">
        <v>41</v>
      </c>
      <c r="C2" s="13" t="s">
        <v>42</v>
      </c>
      <c r="D2" s="13" t="s">
        <v>43</v>
      </c>
      <c r="E2" s="13" t="s">
        <v>44</v>
      </c>
      <c r="F2" s="13" t="s">
        <v>45</v>
      </c>
      <c r="G2" s="13" t="s">
        <v>46</v>
      </c>
      <c r="H2" s="13" t="s">
        <v>47</v>
      </c>
      <c r="I2" s="13" t="s">
        <v>48</v>
      </c>
      <c r="J2" s="13" t="s">
        <v>49</v>
      </c>
      <c r="K2" s="13" t="s">
        <v>50</v>
      </c>
      <c r="L2" s="13" t="s">
        <v>51</v>
      </c>
      <c r="M2" s="13" t="s">
        <v>52</v>
      </c>
      <c r="N2" s="13" t="s">
        <v>53</v>
      </c>
      <c r="O2" s="13" t="s">
        <v>54</v>
      </c>
      <c r="P2" s="13" t="s">
        <v>55</v>
      </c>
      <c r="Q2" s="13" t="s">
        <v>56</v>
      </c>
    </row>
    <row r="3" spans="1:18" s="11" customFormat="1" ht="13.25" customHeight="1">
      <c r="A3" s="14" t="s">
        <v>57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s="11" customFormat="1" ht="13.25" customHeight="1">
      <c r="A4" s="15" t="s">
        <v>58</v>
      </c>
      <c r="B4" s="16">
        <v>20</v>
      </c>
      <c r="C4" s="16">
        <v>1</v>
      </c>
      <c r="D4" s="16">
        <v>12</v>
      </c>
      <c r="E4" s="17">
        <v>1734</v>
      </c>
      <c r="F4" s="17">
        <v>1734</v>
      </c>
      <c r="G4" s="17">
        <v>1734</v>
      </c>
      <c r="H4" s="17">
        <v>1734</v>
      </c>
      <c r="I4" s="17">
        <v>1734</v>
      </c>
      <c r="J4" s="17">
        <v>1734</v>
      </c>
      <c r="K4" s="17">
        <v>1734</v>
      </c>
      <c r="L4" s="17">
        <v>1734</v>
      </c>
      <c r="M4" s="17">
        <v>1734</v>
      </c>
      <c r="N4" s="17">
        <v>1734</v>
      </c>
      <c r="O4" s="17">
        <v>1734</v>
      </c>
      <c r="P4" s="17">
        <v>1734</v>
      </c>
      <c r="Q4" s="17">
        <f t="shared" ref="Q4:Q9" si="0">SUM(E4:P4)</f>
        <v>20808</v>
      </c>
    </row>
    <row r="5" spans="1:18" s="11" customFormat="1" ht="18" customHeight="1">
      <c r="A5" s="15" t="s">
        <v>59</v>
      </c>
      <c r="B5" s="16">
        <v>20</v>
      </c>
      <c r="C5" s="16">
        <v>1</v>
      </c>
      <c r="D5" s="16">
        <v>12</v>
      </c>
      <c r="E5" s="17">
        <v>1474.81</v>
      </c>
      <c r="F5" s="17">
        <v>1474.81</v>
      </c>
      <c r="G5" s="17">
        <v>1474.81</v>
      </c>
      <c r="H5" s="17">
        <v>1474.81</v>
      </c>
      <c r="I5" s="17">
        <v>1474.81</v>
      </c>
      <c r="J5" s="17">
        <v>1474.81</v>
      </c>
      <c r="K5" s="17">
        <v>1474.81</v>
      </c>
      <c r="L5" s="17">
        <v>1474.81</v>
      </c>
      <c r="M5" s="17">
        <v>1474.81</v>
      </c>
      <c r="N5" s="17">
        <v>1474.81</v>
      </c>
      <c r="O5" s="17">
        <v>1474.81</v>
      </c>
      <c r="P5" s="17">
        <v>1474.81</v>
      </c>
      <c r="Q5" s="17">
        <f t="shared" si="0"/>
        <v>17697.719999999998</v>
      </c>
    </row>
    <row r="6" spans="1:18" s="11" customFormat="1" ht="18" customHeight="1">
      <c r="A6" s="15" t="s">
        <v>60</v>
      </c>
      <c r="B6" s="16">
        <v>32</v>
      </c>
      <c r="C6" s="16">
        <v>1</v>
      </c>
      <c r="D6" s="16">
        <v>12</v>
      </c>
      <c r="E6" s="17">
        <v>1999.04</v>
      </c>
      <c r="F6" s="17">
        <v>1999.04</v>
      </c>
      <c r="G6" s="17">
        <v>1999.04</v>
      </c>
      <c r="H6" s="17">
        <v>1999.04</v>
      </c>
      <c r="I6" s="17">
        <v>1999.04</v>
      </c>
      <c r="J6" s="17">
        <v>1999.04</v>
      </c>
      <c r="K6" s="17">
        <v>1999.04</v>
      </c>
      <c r="L6" s="17">
        <v>1999.04</v>
      </c>
      <c r="M6" s="17">
        <v>1999.04</v>
      </c>
      <c r="N6" s="17">
        <v>1999.04</v>
      </c>
      <c r="O6" s="17">
        <v>1999.04</v>
      </c>
      <c r="P6" s="17">
        <v>1999.04</v>
      </c>
      <c r="Q6" s="17">
        <f t="shared" si="0"/>
        <v>23988.480000000007</v>
      </c>
    </row>
    <row r="7" spans="1:18" s="11" customFormat="1" ht="18" customHeight="1">
      <c r="A7" s="15" t="s">
        <v>61</v>
      </c>
      <c r="B7" s="16">
        <v>20</v>
      </c>
      <c r="C7" s="16">
        <v>1</v>
      </c>
      <c r="D7" s="16">
        <v>12</v>
      </c>
      <c r="E7" s="17">
        <v>1456.06</v>
      </c>
      <c r="F7" s="17">
        <v>1456.06</v>
      </c>
      <c r="G7" s="17">
        <v>1456.06</v>
      </c>
      <c r="H7" s="17">
        <v>1456.06</v>
      </c>
      <c r="I7" s="17">
        <v>1456.06</v>
      </c>
      <c r="J7" s="17">
        <v>1456.06</v>
      </c>
      <c r="K7" s="17">
        <v>1456.06</v>
      </c>
      <c r="L7" s="17">
        <v>1456.06</v>
      </c>
      <c r="M7" s="17">
        <v>1456.06</v>
      </c>
      <c r="N7" s="17">
        <v>1456.06</v>
      </c>
      <c r="O7" s="17">
        <v>1456.06</v>
      </c>
      <c r="P7" s="17">
        <v>1456.06</v>
      </c>
      <c r="Q7" s="17">
        <f t="shared" si="0"/>
        <v>17472.719999999998</v>
      </c>
    </row>
    <row r="8" spans="1:18" s="11" customFormat="1" ht="18" customHeight="1">
      <c r="A8" s="15" t="s">
        <v>62</v>
      </c>
      <c r="B8" s="16">
        <v>32</v>
      </c>
      <c r="C8" s="16">
        <v>1</v>
      </c>
      <c r="D8" s="16">
        <v>12</v>
      </c>
      <c r="E8" s="17">
        <v>1999.04</v>
      </c>
      <c r="F8" s="17">
        <v>1999.04</v>
      </c>
      <c r="G8" s="17">
        <v>1999.04</v>
      </c>
      <c r="H8" s="17">
        <v>1999.04</v>
      </c>
      <c r="I8" s="17">
        <v>1999.04</v>
      </c>
      <c r="J8" s="17">
        <v>1999.04</v>
      </c>
      <c r="K8" s="17">
        <v>1999.04</v>
      </c>
      <c r="L8" s="17">
        <v>1999.04</v>
      </c>
      <c r="M8" s="17">
        <v>1999.04</v>
      </c>
      <c r="N8" s="17">
        <v>1999.04</v>
      </c>
      <c r="O8" s="17">
        <v>1999.04</v>
      </c>
      <c r="P8" s="17">
        <v>1999.04</v>
      </c>
      <c r="Q8" s="17">
        <f t="shared" si="0"/>
        <v>23988.480000000007</v>
      </c>
      <c r="R8" s="18"/>
    </row>
    <row r="9" spans="1:18" s="11" customFormat="1" ht="17.5" customHeight="1">
      <c r="A9" s="15" t="s">
        <v>63</v>
      </c>
      <c r="B9" s="16">
        <v>2</v>
      </c>
      <c r="C9" s="16">
        <v>1</v>
      </c>
      <c r="D9" s="16">
        <v>11</v>
      </c>
      <c r="E9" s="17">
        <f>387/2</f>
        <v>193.5</v>
      </c>
      <c r="F9" s="17">
        <f t="shared" ref="F9:O11" si="1">774/2</f>
        <v>387</v>
      </c>
      <c r="G9" s="17">
        <f t="shared" si="1"/>
        <v>387</v>
      </c>
      <c r="H9" s="17">
        <f t="shared" si="1"/>
        <v>387</v>
      </c>
      <c r="I9" s="17">
        <f t="shared" si="1"/>
        <v>387</v>
      </c>
      <c r="J9" s="17">
        <f t="shared" si="1"/>
        <v>387</v>
      </c>
      <c r="K9" s="17">
        <f t="shared" si="1"/>
        <v>387</v>
      </c>
      <c r="L9" s="17">
        <f t="shared" si="1"/>
        <v>387</v>
      </c>
      <c r="M9" s="17">
        <f t="shared" si="1"/>
        <v>387</v>
      </c>
      <c r="N9" s="17">
        <f t="shared" si="1"/>
        <v>387</v>
      </c>
      <c r="O9" s="17">
        <f t="shared" si="1"/>
        <v>387</v>
      </c>
      <c r="P9" s="17">
        <f>387/2</f>
        <v>193.5</v>
      </c>
      <c r="Q9" s="17">
        <f t="shared" si="0"/>
        <v>4257</v>
      </c>
    </row>
    <row r="10" spans="1:18" s="11" customFormat="1" ht="17" customHeight="1">
      <c r="A10" s="15" t="s">
        <v>64</v>
      </c>
      <c r="B10" s="16">
        <v>6</v>
      </c>
      <c r="C10" s="16">
        <v>1</v>
      </c>
      <c r="D10" s="16">
        <v>11</v>
      </c>
      <c r="E10" s="17">
        <f>1161/2</f>
        <v>580.5</v>
      </c>
      <c r="F10" s="17">
        <v>1161</v>
      </c>
      <c r="G10" s="17">
        <v>1161</v>
      </c>
      <c r="H10" s="17">
        <v>1161</v>
      </c>
      <c r="I10" s="17">
        <v>1161</v>
      </c>
      <c r="J10" s="17">
        <v>1161</v>
      </c>
      <c r="K10" s="17">
        <v>1161</v>
      </c>
      <c r="L10" s="17">
        <v>1161</v>
      </c>
      <c r="M10" s="17">
        <v>1161</v>
      </c>
      <c r="N10" s="17">
        <v>1161</v>
      </c>
      <c r="O10" s="17">
        <v>1161</v>
      </c>
      <c r="P10" s="17">
        <f>1161/2</f>
        <v>580.5</v>
      </c>
      <c r="Q10" s="17">
        <f>SUM(E10:P10)</f>
        <v>12771</v>
      </c>
    </row>
    <row r="11" spans="1:18" s="11" customFormat="1" ht="16.5" customHeight="1">
      <c r="A11" s="15" t="s">
        <v>65</v>
      </c>
      <c r="B11" s="16">
        <v>2</v>
      </c>
      <c r="C11" s="16">
        <v>1</v>
      </c>
      <c r="D11" s="16">
        <v>11</v>
      </c>
      <c r="E11" s="17">
        <f>387/2</f>
        <v>193.5</v>
      </c>
      <c r="F11" s="17">
        <f t="shared" si="1"/>
        <v>387</v>
      </c>
      <c r="G11" s="17">
        <f t="shared" si="1"/>
        <v>387</v>
      </c>
      <c r="H11" s="17">
        <f t="shared" si="1"/>
        <v>387</v>
      </c>
      <c r="I11" s="17">
        <f t="shared" si="1"/>
        <v>387</v>
      </c>
      <c r="J11" s="17">
        <f t="shared" si="1"/>
        <v>387</v>
      </c>
      <c r="K11" s="17">
        <f t="shared" si="1"/>
        <v>387</v>
      </c>
      <c r="L11" s="17">
        <f t="shared" si="1"/>
        <v>387</v>
      </c>
      <c r="M11" s="17">
        <f t="shared" si="1"/>
        <v>387</v>
      </c>
      <c r="N11" s="17">
        <f t="shared" si="1"/>
        <v>387</v>
      </c>
      <c r="O11" s="17">
        <f t="shared" si="1"/>
        <v>387</v>
      </c>
      <c r="P11" s="17">
        <f>387/2</f>
        <v>193.5</v>
      </c>
      <c r="Q11" s="17">
        <f>SUM(E11:P11)</f>
        <v>4257</v>
      </c>
    </row>
    <row r="12" spans="1:18" s="11" customFormat="1" ht="19.5" customHeight="1">
      <c r="A12" s="19" t="s">
        <v>66</v>
      </c>
      <c r="B12" s="20" t="s">
        <v>5</v>
      </c>
      <c r="C12" s="20" t="s">
        <v>5</v>
      </c>
      <c r="D12" s="20" t="s">
        <v>5</v>
      </c>
      <c r="E12" s="21">
        <f>SUM(E4:E11)</f>
        <v>9630.4500000000007</v>
      </c>
      <c r="F12" s="21">
        <f t="shared" ref="F12:P12" si="2">SUM(F4:F11)</f>
        <v>10597.95</v>
      </c>
      <c r="G12" s="21">
        <f t="shared" si="2"/>
        <v>10597.95</v>
      </c>
      <c r="H12" s="21">
        <f t="shared" si="2"/>
        <v>10597.95</v>
      </c>
      <c r="I12" s="21">
        <f t="shared" si="2"/>
        <v>10597.95</v>
      </c>
      <c r="J12" s="21">
        <f t="shared" si="2"/>
        <v>10597.95</v>
      </c>
      <c r="K12" s="21">
        <f t="shared" si="2"/>
        <v>10597.95</v>
      </c>
      <c r="L12" s="21">
        <f t="shared" si="2"/>
        <v>10597.95</v>
      </c>
      <c r="M12" s="21">
        <f t="shared" si="2"/>
        <v>10597.95</v>
      </c>
      <c r="N12" s="21">
        <f t="shared" si="2"/>
        <v>10597.95</v>
      </c>
      <c r="O12" s="21">
        <f t="shared" si="2"/>
        <v>10597.95</v>
      </c>
      <c r="P12" s="21">
        <f t="shared" si="2"/>
        <v>9630.4500000000007</v>
      </c>
      <c r="Q12" s="21">
        <f>SUM(Q4:Q11)</f>
        <v>125240.40000000002</v>
      </c>
      <c r="R12" s="18"/>
    </row>
    <row r="13" spans="1:18" s="11" customFormat="1" ht="13.25" customHeight="1">
      <c r="A13" s="14" t="s">
        <v>67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8" s="11" customFormat="1" ht="15" customHeight="1">
      <c r="A14" s="15" t="s">
        <v>68</v>
      </c>
      <c r="B14" s="20" t="s">
        <v>5</v>
      </c>
      <c r="C14" s="20" t="s">
        <v>5</v>
      </c>
      <c r="D14" s="16">
        <v>12</v>
      </c>
      <c r="E14" s="17">
        <v>721.92000000000007</v>
      </c>
      <c r="F14" s="17">
        <v>721.92000000000007</v>
      </c>
      <c r="G14" s="17">
        <v>721.92000000000007</v>
      </c>
      <c r="H14" s="17">
        <v>721.92000000000007</v>
      </c>
      <c r="I14" s="17">
        <v>721.92000000000007</v>
      </c>
      <c r="J14" s="17">
        <v>721.92000000000007</v>
      </c>
      <c r="K14" s="17">
        <v>721.92000000000007</v>
      </c>
      <c r="L14" s="17">
        <v>721.92000000000007</v>
      </c>
      <c r="M14" s="17">
        <v>721.92000000000007</v>
      </c>
      <c r="N14" s="17">
        <v>721.92000000000007</v>
      </c>
      <c r="O14" s="17">
        <v>721.92000000000007</v>
      </c>
      <c r="P14" s="17">
        <v>721.92000000000007</v>
      </c>
      <c r="Q14" s="17">
        <f>SUM(E14:P14)</f>
        <v>8663.0400000000009</v>
      </c>
    </row>
    <row r="15" spans="1:18" s="11" customFormat="1" ht="15" customHeight="1">
      <c r="A15" s="15" t="s">
        <v>69</v>
      </c>
      <c r="B15" s="20" t="s">
        <v>5</v>
      </c>
      <c r="C15" s="20" t="s">
        <v>5</v>
      </c>
      <c r="D15" s="16">
        <v>12</v>
      </c>
      <c r="E15" s="17">
        <v>240.65</v>
      </c>
      <c r="F15" s="17">
        <v>240.65</v>
      </c>
      <c r="G15" s="17">
        <v>240.65</v>
      </c>
      <c r="H15" s="17">
        <v>240.65</v>
      </c>
      <c r="I15" s="17">
        <v>240.65</v>
      </c>
      <c r="J15" s="17">
        <v>240.65</v>
      </c>
      <c r="K15" s="17">
        <v>240.65</v>
      </c>
      <c r="L15" s="17">
        <v>240.65</v>
      </c>
      <c r="M15" s="17">
        <v>240.65</v>
      </c>
      <c r="N15" s="17">
        <v>240.65</v>
      </c>
      <c r="O15" s="17">
        <v>240.65</v>
      </c>
      <c r="P15" s="17">
        <v>240.65</v>
      </c>
      <c r="Q15" s="17">
        <f t="shared" ref="Q15:Q17" si="3">SUM(E15:P15)</f>
        <v>2887.8000000000006</v>
      </c>
    </row>
    <row r="16" spans="1:18" s="11" customFormat="1" ht="15" customHeight="1">
      <c r="A16" s="15" t="s">
        <v>70</v>
      </c>
      <c r="B16" s="20" t="s">
        <v>5</v>
      </c>
      <c r="C16" s="20" t="s">
        <v>5</v>
      </c>
      <c r="D16" s="16">
        <v>12</v>
      </c>
      <c r="E16" s="17">
        <v>721.92000000000007</v>
      </c>
      <c r="F16" s="17">
        <v>721.92000000000007</v>
      </c>
      <c r="G16" s="17">
        <v>721.92000000000007</v>
      </c>
      <c r="H16" s="17">
        <v>721.92000000000007</v>
      </c>
      <c r="I16" s="17">
        <v>721.92000000000007</v>
      </c>
      <c r="J16" s="17">
        <v>721.92000000000007</v>
      </c>
      <c r="K16" s="17">
        <v>721.92000000000007</v>
      </c>
      <c r="L16" s="17">
        <v>721.92000000000007</v>
      </c>
      <c r="M16" s="17">
        <v>721.92000000000007</v>
      </c>
      <c r="N16" s="17">
        <v>721.92000000000007</v>
      </c>
      <c r="O16" s="17">
        <v>721.92000000000007</v>
      </c>
      <c r="P16" s="17">
        <v>721.92000000000007</v>
      </c>
      <c r="Q16" s="17">
        <f t="shared" si="3"/>
        <v>8663.0400000000009</v>
      </c>
    </row>
    <row r="17" spans="1:18" s="11" customFormat="1" ht="15" customHeight="1">
      <c r="A17" s="15" t="s">
        <v>71</v>
      </c>
      <c r="B17" s="20" t="s">
        <v>5</v>
      </c>
      <c r="C17" s="20" t="s">
        <v>5</v>
      </c>
      <c r="D17" s="16">
        <v>12</v>
      </c>
      <c r="E17" s="17">
        <v>101.07</v>
      </c>
      <c r="F17" s="17">
        <v>101.07</v>
      </c>
      <c r="G17" s="17">
        <v>101.07</v>
      </c>
      <c r="H17" s="17">
        <v>101.07</v>
      </c>
      <c r="I17" s="17">
        <v>101.07</v>
      </c>
      <c r="J17" s="17">
        <v>101.07</v>
      </c>
      <c r="K17" s="17">
        <v>101.07</v>
      </c>
      <c r="L17" s="17">
        <v>101.07</v>
      </c>
      <c r="M17" s="17">
        <v>101.07</v>
      </c>
      <c r="N17" s="17">
        <v>101.07</v>
      </c>
      <c r="O17" s="17">
        <v>101.07</v>
      </c>
      <c r="P17" s="17">
        <v>101.07</v>
      </c>
      <c r="Q17" s="17">
        <f t="shared" si="3"/>
        <v>1212.8399999999997</v>
      </c>
    </row>
    <row r="18" spans="1:18" s="11" customFormat="1" ht="15" customHeight="1">
      <c r="A18" s="15" t="s">
        <v>72</v>
      </c>
      <c r="B18" s="20" t="s">
        <v>5</v>
      </c>
      <c r="C18" s="20" t="s">
        <v>5</v>
      </c>
      <c r="D18" s="16">
        <v>12</v>
      </c>
      <c r="E18" s="17">
        <v>1293.4399999999998</v>
      </c>
      <c r="F18" s="17">
        <v>1293.4399999999998</v>
      </c>
      <c r="G18" s="17">
        <v>1293.4399999999998</v>
      </c>
      <c r="H18" s="17">
        <v>1293.4399999999998</v>
      </c>
      <c r="I18" s="17">
        <v>1293.4399999999998</v>
      </c>
      <c r="J18" s="17">
        <v>1293.4399999999998</v>
      </c>
      <c r="K18" s="17">
        <v>1293.4399999999998</v>
      </c>
      <c r="L18" s="17">
        <v>1293.4399999999998</v>
      </c>
      <c r="M18" s="17">
        <v>1293.4399999999998</v>
      </c>
      <c r="N18" s="17">
        <v>1293.4399999999998</v>
      </c>
      <c r="O18" s="17">
        <v>1293.4399999999998</v>
      </c>
      <c r="P18" s="17">
        <v>1293.4399999999998</v>
      </c>
      <c r="Q18" s="17">
        <f>SUM(E18:P18)</f>
        <v>15521.28</v>
      </c>
    </row>
    <row r="19" spans="1:18" s="11" customFormat="1" ht="15" customHeight="1">
      <c r="A19" s="15" t="s">
        <v>73</v>
      </c>
      <c r="B19" s="20" t="s">
        <v>5</v>
      </c>
      <c r="C19" s="20" t="s">
        <v>5</v>
      </c>
      <c r="D19" s="16">
        <v>12</v>
      </c>
      <c r="E19" s="17">
        <v>827.78</v>
      </c>
      <c r="F19" s="17">
        <v>827.78</v>
      </c>
      <c r="G19" s="17">
        <v>827.78</v>
      </c>
      <c r="H19" s="17">
        <v>827.78</v>
      </c>
      <c r="I19" s="17">
        <v>827.78</v>
      </c>
      <c r="J19" s="17">
        <v>827.78</v>
      </c>
      <c r="K19" s="17">
        <v>827.78</v>
      </c>
      <c r="L19" s="17">
        <v>827.78</v>
      </c>
      <c r="M19" s="17">
        <v>827.78</v>
      </c>
      <c r="N19" s="17">
        <v>827.78</v>
      </c>
      <c r="O19" s="17">
        <v>827.78</v>
      </c>
      <c r="P19" s="17">
        <v>827.78</v>
      </c>
      <c r="Q19" s="17">
        <f>SUM(E19:P19)</f>
        <v>9933.36</v>
      </c>
    </row>
    <row r="20" spans="1:18" s="11" customFormat="1" ht="15" customHeight="1">
      <c r="A20" s="15" t="s">
        <v>74</v>
      </c>
      <c r="B20" s="20" t="s">
        <v>5</v>
      </c>
      <c r="C20" s="20" t="s">
        <v>5</v>
      </c>
      <c r="D20" s="16">
        <v>12</v>
      </c>
      <c r="E20" s="17">
        <v>331.12</v>
      </c>
      <c r="F20" s="17">
        <v>331.12</v>
      </c>
      <c r="G20" s="17">
        <v>331.12</v>
      </c>
      <c r="H20" s="17">
        <v>331.12</v>
      </c>
      <c r="I20" s="17">
        <v>331.12</v>
      </c>
      <c r="J20" s="17">
        <v>331.12</v>
      </c>
      <c r="K20" s="17">
        <v>331.12</v>
      </c>
      <c r="L20" s="17">
        <v>331.12</v>
      </c>
      <c r="M20" s="17">
        <v>331.12</v>
      </c>
      <c r="N20" s="17">
        <v>331.12</v>
      </c>
      <c r="O20" s="17">
        <v>331.12</v>
      </c>
      <c r="P20" s="17">
        <v>331.12</v>
      </c>
      <c r="Q20" s="17">
        <f>SUM(E20:P20)</f>
        <v>3973.4399999999991</v>
      </c>
    </row>
    <row r="21" spans="1:18" s="11" customFormat="1" ht="22.5" customHeight="1">
      <c r="A21" s="19" t="s">
        <v>75</v>
      </c>
      <c r="B21" s="20" t="s">
        <v>5</v>
      </c>
      <c r="C21" s="20" t="s">
        <v>5</v>
      </c>
      <c r="D21" s="16">
        <v>12</v>
      </c>
      <c r="E21" s="21">
        <f>SUM(E14:E20)</f>
        <v>4237.8999999999996</v>
      </c>
      <c r="F21" s="21">
        <f t="shared" ref="F21:P21" si="4">SUM(F14:F20)</f>
        <v>4237.8999999999996</v>
      </c>
      <c r="G21" s="21">
        <f t="shared" si="4"/>
        <v>4237.8999999999996</v>
      </c>
      <c r="H21" s="21">
        <f t="shared" si="4"/>
        <v>4237.8999999999996</v>
      </c>
      <c r="I21" s="21">
        <f t="shared" si="4"/>
        <v>4237.8999999999996</v>
      </c>
      <c r="J21" s="21">
        <f t="shared" si="4"/>
        <v>4237.8999999999996</v>
      </c>
      <c r="K21" s="21">
        <f t="shared" si="4"/>
        <v>4237.8999999999996</v>
      </c>
      <c r="L21" s="21">
        <f t="shared" si="4"/>
        <v>4237.8999999999996</v>
      </c>
      <c r="M21" s="21">
        <f t="shared" si="4"/>
        <v>4237.8999999999996</v>
      </c>
      <c r="N21" s="21">
        <f t="shared" si="4"/>
        <v>4237.8999999999996</v>
      </c>
      <c r="O21" s="21">
        <f t="shared" si="4"/>
        <v>4237.8999999999996</v>
      </c>
      <c r="P21" s="21">
        <f t="shared" si="4"/>
        <v>4237.8999999999996</v>
      </c>
      <c r="Q21" s="21">
        <f>SUM(Q14:Q20)</f>
        <v>50854.80000000001</v>
      </c>
      <c r="R21" s="18"/>
    </row>
    <row r="22" spans="1:18" s="11" customFormat="1" ht="13.25" customHeight="1">
      <c r="A22" s="14" t="s">
        <v>76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8" s="11" customFormat="1" ht="18" customHeight="1">
      <c r="A23" s="15" t="s">
        <v>77</v>
      </c>
      <c r="B23" s="20" t="s">
        <v>5</v>
      </c>
      <c r="C23" s="20">
        <v>5</v>
      </c>
      <c r="D23" s="16">
        <v>12</v>
      </c>
      <c r="E23" s="22">
        <v>221.75</v>
      </c>
      <c r="F23" s="22">
        <v>221.75</v>
      </c>
      <c r="G23" s="22">
        <v>221.75</v>
      </c>
      <c r="H23" s="22">
        <v>221.75</v>
      </c>
      <c r="I23" s="22">
        <v>221.75</v>
      </c>
      <c r="J23" s="22">
        <v>221.75</v>
      </c>
      <c r="K23" s="22">
        <v>221.75</v>
      </c>
      <c r="L23" s="22">
        <v>221.75</v>
      </c>
      <c r="M23" s="22">
        <v>221.75</v>
      </c>
      <c r="N23" s="22">
        <v>221.75</v>
      </c>
      <c r="O23" s="22">
        <v>221.75</v>
      </c>
      <c r="P23" s="22">
        <v>221.75</v>
      </c>
      <c r="Q23" s="17">
        <f>SUM(E23:P23)</f>
        <v>2661</v>
      </c>
    </row>
    <row r="24" spans="1:18" s="11" customFormat="1" ht="13.25" customHeight="1">
      <c r="A24" s="15" t="s">
        <v>78</v>
      </c>
      <c r="B24" s="20" t="s">
        <v>5</v>
      </c>
      <c r="C24" s="20">
        <v>5</v>
      </c>
      <c r="D24" s="16">
        <v>12</v>
      </c>
      <c r="E24" s="22">
        <v>28.3</v>
      </c>
      <c r="F24" s="22">
        <v>28.3</v>
      </c>
      <c r="G24" s="22">
        <v>28.3</v>
      </c>
      <c r="H24" s="22">
        <v>28.3</v>
      </c>
      <c r="I24" s="22">
        <v>28.3</v>
      </c>
      <c r="J24" s="22">
        <v>28.3</v>
      </c>
      <c r="K24" s="22">
        <v>28.3</v>
      </c>
      <c r="L24" s="22">
        <v>28.3</v>
      </c>
      <c r="M24" s="22">
        <v>28.3</v>
      </c>
      <c r="N24" s="22">
        <v>28.3</v>
      </c>
      <c r="O24" s="22">
        <v>28.3</v>
      </c>
      <c r="P24" s="22">
        <v>28.3</v>
      </c>
      <c r="Q24" s="17">
        <f>SUM(E24:P24)</f>
        <v>339.60000000000008</v>
      </c>
    </row>
    <row r="25" spans="1:18" s="11" customFormat="1" ht="13.25" customHeight="1">
      <c r="A25" s="15" t="s">
        <v>79</v>
      </c>
      <c r="B25" s="20" t="s">
        <v>5</v>
      </c>
      <c r="C25" s="20">
        <v>5</v>
      </c>
      <c r="D25" s="16">
        <v>12</v>
      </c>
      <c r="E25" s="22">
        <v>94</v>
      </c>
      <c r="F25" s="22">
        <v>94</v>
      </c>
      <c r="G25" s="22">
        <v>94</v>
      </c>
      <c r="H25" s="22">
        <v>94</v>
      </c>
      <c r="I25" s="22">
        <v>94</v>
      </c>
      <c r="J25" s="22">
        <v>94</v>
      </c>
      <c r="K25" s="22">
        <v>94</v>
      </c>
      <c r="L25" s="22">
        <v>94</v>
      </c>
      <c r="M25" s="22">
        <v>94</v>
      </c>
      <c r="N25" s="22">
        <v>94</v>
      </c>
      <c r="O25" s="22">
        <v>94</v>
      </c>
      <c r="P25" s="22">
        <v>94</v>
      </c>
      <c r="Q25" s="17">
        <f>SUM(E25:P25)</f>
        <v>1128</v>
      </c>
    </row>
    <row r="26" spans="1:18" s="11" customFormat="1" ht="19.5" customHeight="1">
      <c r="A26" s="15" t="s">
        <v>80</v>
      </c>
      <c r="B26" s="20" t="s">
        <v>5</v>
      </c>
      <c r="C26" s="20">
        <v>5</v>
      </c>
      <c r="D26" s="16">
        <v>12</v>
      </c>
      <c r="E26" s="22">
        <v>189.75</v>
      </c>
      <c r="F26" s="22">
        <v>189.75</v>
      </c>
      <c r="G26" s="22">
        <v>189.75</v>
      </c>
      <c r="H26" s="22">
        <v>189.75</v>
      </c>
      <c r="I26" s="22">
        <v>189.75</v>
      </c>
      <c r="J26" s="22">
        <v>189.75</v>
      </c>
      <c r="K26" s="22">
        <v>189.75</v>
      </c>
      <c r="L26" s="22">
        <v>189.75</v>
      </c>
      <c r="M26" s="22">
        <v>189.75</v>
      </c>
      <c r="N26" s="22">
        <v>189.75</v>
      </c>
      <c r="O26" s="22">
        <v>189.75</v>
      </c>
      <c r="P26" s="22">
        <v>189.75</v>
      </c>
      <c r="Q26" s="17">
        <f t="shared" ref="Q26:Q29" si="5">SUM(E26:P26)</f>
        <v>2277</v>
      </c>
    </row>
    <row r="27" spans="1:18" s="11" customFormat="1" ht="13.25" customHeight="1">
      <c r="A27" s="15" t="s">
        <v>29</v>
      </c>
      <c r="B27" s="20" t="s">
        <v>5</v>
      </c>
      <c r="C27" s="20">
        <v>5</v>
      </c>
      <c r="D27" s="16">
        <v>12</v>
      </c>
      <c r="E27" s="22">
        <v>162.5</v>
      </c>
      <c r="F27" s="22">
        <v>162.5</v>
      </c>
      <c r="G27" s="22">
        <v>162.5</v>
      </c>
      <c r="H27" s="22">
        <v>162.5</v>
      </c>
      <c r="I27" s="22">
        <v>162.5</v>
      </c>
      <c r="J27" s="22">
        <v>162.5</v>
      </c>
      <c r="K27" s="22">
        <v>162.5</v>
      </c>
      <c r="L27" s="22">
        <v>162.5</v>
      </c>
      <c r="M27" s="22">
        <v>162.5</v>
      </c>
      <c r="N27" s="22">
        <v>162.5</v>
      </c>
      <c r="O27" s="22">
        <v>162.5</v>
      </c>
      <c r="P27" s="22">
        <v>162.5</v>
      </c>
      <c r="Q27" s="17">
        <f t="shared" si="5"/>
        <v>1950</v>
      </c>
    </row>
    <row r="28" spans="1:18" s="11" customFormat="1" ht="13.25" customHeight="1">
      <c r="A28" s="15" t="s">
        <v>81</v>
      </c>
      <c r="B28" s="20" t="s">
        <v>5</v>
      </c>
      <c r="C28" s="20">
        <v>1</v>
      </c>
      <c r="D28" s="16">
        <v>12</v>
      </c>
      <c r="E28" s="22">
        <v>67.540000000000006</v>
      </c>
      <c r="F28" s="22">
        <v>67.540000000000006</v>
      </c>
      <c r="G28" s="22">
        <v>67.540000000000006</v>
      </c>
      <c r="H28" s="22">
        <v>67.540000000000006</v>
      </c>
      <c r="I28" s="22">
        <v>67.540000000000006</v>
      </c>
      <c r="J28" s="22">
        <v>67.540000000000006</v>
      </c>
      <c r="K28" s="22">
        <v>67.540000000000006</v>
      </c>
      <c r="L28" s="22">
        <v>67.540000000000006</v>
      </c>
      <c r="M28" s="22">
        <v>67.540000000000006</v>
      </c>
      <c r="N28" s="22">
        <v>67.540000000000006</v>
      </c>
      <c r="O28" s="22">
        <v>67.540000000000006</v>
      </c>
      <c r="P28" s="22">
        <v>67.540000000000006</v>
      </c>
      <c r="Q28" s="17">
        <f t="shared" si="5"/>
        <v>810.4799999999999</v>
      </c>
    </row>
    <row r="29" spans="1:18" s="11" customFormat="1" ht="18.5" customHeight="1">
      <c r="A29" s="19" t="s">
        <v>82</v>
      </c>
      <c r="B29" s="20" t="s">
        <v>5</v>
      </c>
      <c r="C29" s="20" t="s">
        <v>5</v>
      </c>
      <c r="D29" s="16">
        <v>12</v>
      </c>
      <c r="E29" s="21">
        <f>SUM(E23:E28)</f>
        <v>763.83999999999992</v>
      </c>
      <c r="F29" s="21">
        <f t="shared" ref="F29:M29" si="6">SUM(F23:F28)</f>
        <v>763.83999999999992</v>
      </c>
      <c r="G29" s="21">
        <f t="shared" si="6"/>
        <v>763.83999999999992</v>
      </c>
      <c r="H29" s="21">
        <f t="shared" si="6"/>
        <v>763.83999999999992</v>
      </c>
      <c r="I29" s="21">
        <f t="shared" si="6"/>
        <v>763.83999999999992</v>
      </c>
      <c r="J29" s="21">
        <f t="shared" si="6"/>
        <v>763.83999999999992</v>
      </c>
      <c r="K29" s="21">
        <f t="shared" si="6"/>
        <v>763.83999999999992</v>
      </c>
      <c r="L29" s="21">
        <f t="shared" si="6"/>
        <v>763.83999999999992</v>
      </c>
      <c r="M29" s="21">
        <f t="shared" si="6"/>
        <v>763.83999999999992</v>
      </c>
      <c r="N29" s="21">
        <f>SUM(N23:N28)</f>
        <v>763.83999999999992</v>
      </c>
      <c r="O29" s="21">
        <f t="shared" ref="O29:P29" si="7">SUM(O23:O28)</f>
        <v>763.83999999999992</v>
      </c>
      <c r="P29" s="21">
        <f t="shared" si="7"/>
        <v>763.83999999999992</v>
      </c>
      <c r="Q29" s="21">
        <f t="shared" si="5"/>
        <v>9166.08</v>
      </c>
      <c r="R29" s="18"/>
    </row>
    <row r="30" spans="1:18" s="11" customFormat="1" ht="13.5" customHeight="1">
      <c r="A30" s="23" t="s">
        <v>83</v>
      </c>
      <c r="B30" s="23"/>
      <c r="C30" s="23"/>
      <c r="D30" s="23"/>
      <c r="E30" s="24">
        <f>SUM(E29+E21+E12)</f>
        <v>14632.19</v>
      </c>
      <c r="F30" s="24">
        <f t="shared" ref="F30:O30" si="8">SUM(F29+F21+F12)</f>
        <v>15599.69</v>
      </c>
      <c r="G30" s="24">
        <f t="shared" si="8"/>
        <v>15599.69</v>
      </c>
      <c r="H30" s="24">
        <f t="shared" si="8"/>
        <v>15599.69</v>
      </c>
      <c r="I30" s="24">
        <f t="shared" si="8"/>
        <v>15599.69</v>
      </c>
      <c r="J30" s="24">
        <f t="shared" si="8"/>
        <v>15599.69</v>
      </c>
      <c r="K30" s="24">
        <f t="shared" si="8"/>
        <v>15599.69</v>
      </c>
      <c r="L30" s="24">
        <f t="shared" si="8"/>
        <v>15599.69</v>
      </c>
      <c r="M30" s="24">
        <f t="shared" si="8"/>
        <v>15599.69</v>
      </c>
      <c r="N30" s="24">
        <f t="shared" si="8"/>
        <v>15599.69</v>
      </c>
      <c r="O30" s="24">
        <f t="shared" si="8"/>
        <v>15599.69</v>
      </c>
      <c r="P30" s="24">
        <f>SUM(P29+P21+P12)</f>
        <v>14632.19</v>
      </c>
      <c r="Q30" s="24">
        <f>SUM(E30:P30)</f>
        <v>185261.28</v>
      </c>
      <c r="R30" s="18"/>
    </row>
    <row r="31" spans="1:18" s="11" customFormat="1" ht="13"/>
    <row r="32" spans="1:18" s="11" customFormat="1" ht="13"/>
  </sheetData>
  <mergeCells count="4">
    <mergeCell ref="A1:Q1"/>
    <mergeCell ref="A3:Q3"/>
    <mergeCell ref="A13:Q13"/>
    <mergeCell ref="A22:Q2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TF 17_26 N Mundo em Movimento</vt:lpstr>
      <vt:lpstr>Memória de cálculo</vt:lpstr>
      <vt:lpstr>Planilha pessoal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Luisa Matuck</dc:creator>
  <cp:lastModifiedBy>Andrea Luisa Matuck</cp:lastModifiedBy>
  <cp:lastPrinted>2026-03-10T22:26:19Z</cp:lastPrinted>
  <dcterms:created xsi:type="dcterms:W3CDTF">2025-08-19T22:51:35Z</dcterms:created>
  <dcterms:modified xsi:type="dcterms:W3CDTF">2026-07-24T18:12:06Z</dcterms:modified>
</cp:coreProperties>
</file>